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12120" windowHeight="9120" activeTab="0"/>
  </bookViews>
  <sheets>
    <sheet name="Note" sheetId="1" r:id="rId1"/>
    <sheet name="SC. SEC. I e II" sheetId="2" r:id="rId2"/>
    <sheet name="ATA" sheetId="3" r:id="rId3"/>
  </sheets>
  <definedNames/>
  <calcPr fullCalcOnLoad="1"/>
</workbook>
</file>

<file path=xl/sharedStrings.xml><?xml version="1.0" encoding="utf-8"?>
<sst xmlns="http://schemas.openxmlformats.org/spreadsheetml/2006/main" count="230" uniqueCount="165">
  <si>
    <t>TIPO DI SERVIZIO</t>
  </si>
  <si>
    <t>PUNTI</t>
  </si>
  <si>
    <t>NOTE</t>
  </si>
  <si>
    <t xml:space="preserve">       pp.6 per anno (1)</t>
  </si>
  <si>
    <r>
      <t>C1)</t>
    </r>
    <r>
      <rPr>
        <sz val="10"/>
        <rFont val="Arial"/>
        <family val="0"/>
      </rPr>
      <t xml:space="preserve"> Servizio continuativo in scuole ubicate nell'attuale comune di titolarità</t>
    </r>
  </si>
  <si>
    <t>Totale punti per Titolo I</t>
  </si>
  <si>
    <t>TITOLO II - ESIGENZE DI FAMIGLIA</t>
  </si>
  <si>
    <t>TIPO DI ESIGENZA</t>
  </si>
  <si>
    <r>
      <t>A)</t>
    </r>
    <r>
      <rPr>
        <sz val="10"/>
        <rFont val="Arial"/>
        <family val="0"/>
      </rPr>
      <t xml:space="preserve"> Per il ricongiungimento al coniuge ovvero, nel caso di docenti senza </t>
    </r>
  </si>
  <si>
    <t>Totale punti per Titolo II</t>
  </si>
  <si>
    <t>TITOLO III - TITOLI GENERALI</t>
  </si>
  <si>
    <r>
      <t xml:space="preserve">B) </t>
    </r>
    <r>
      <rPr>
        <sz val="10"/>
        <rFont val="Arial"/>
        <family val="0"/>
      </rPr>
      <t>Per il superamento di un pubblico concorso ordinario per esami e titoli</t>
    </r>
  </si>
  <si>
    <t xml:space="preserve">    pp.1 (è valutabile un solo corso per lo stesso o per gli stessi anni</t>
  </si>
  <si>
    <r>
      <t xml:space="preserve">H) </t>
    </r>
    <r>
      <rPr>
        <sz val="10"/>
        <rFont val="Arial"/>
        <family val="0"/>
      </rPr>
      <t>Per ogni partecipazione ai nuovi esami di stato, di cui alla legge n.425</t>
    </r>
  </si>
  <si>
    <t xml:space="preserve">    del 1997 (da 1998/99 a 2000/01), in qualità di presidente di commis-</t>
  </si>
  <si>
    <t xml:space="preserve">    sione o di componente esterno o interno, compresa l'attività di docente </t>
  </si>
  <si>
    <t>TOTALE PUNTI DEI TITOLI RELATIVI ALLE LETTERE C,D,E,F,G</t>
  </si>
  <si>
    <t>(cumulabili tra loro fino ad un max di pp. 10)</t>
  </si>
  <si>
    <t>Scheda per l'attribuzione punteggio nelle graduatorie interne</t>
  </si>
  <si>
    <t>Prof.</t>
  </si>
  <si>
    <t>TOTALE GENERALE (I + II + III)</t>
  </si>
  <si>
    <t>data</t>
  </si>
  <si>
    <t>firma del docente</t>
  </si>
  <si>
    <r>
      <t>B3)</t>
    </r>
    <r>
      <rPr>
        <sz val="10"/>
        <rFont val="Arial"/>
        <family val="0"/>
      </rPr>
      <t xml:space="preserve"> Servizio di pre ruolo a tempo determinato in qualsiasi ordine e grado</t>
    </r>
  </si>
  <si>
    <r>
      <t>B4</t>
    </r>
    <r>
      <rPr>
        <sz val="10"/>
        <rFont val="Arial"/>
        <family val="0"/>
      </rPr>
      <t>) Servizi di ruolo effettivamente prestati nelle scuole elementari e nelle</t>
    </r>
  </si>
  <si>
    <t>di cui sul sostegno =</t>
  </si>
  <si>
    <r>
      <t>B2) (solo per doc. del II gr.)</t>
    </r>
    <r>
      <rPr>
        <sz val="10"/>
        <rFont val="Arial"/>
        <family val="0"/>
      </rPr>
      <t xml:space="preserve"> Anni di effettivo servizio in posizione di </t>
    </r>
  </si>
  <si>
    <t>anni  =</t>
  </si>
  <si>
    <t>RIEPILOGO</t>
  </si>
  <si>
    <t>Classe di concorso</t>
  </si>
  <si>
    <t xml:space="preserve">    oltre al titolo di studio attualmente necessario per l'accesso al ruolo</t>
  </si>
  <si>
    <t>TITOLO I - ANZIANITA' DI SERVIZIO (*)</t>
  </si>
  <si>
    <r>
      <t xml:space="preserve">F) </t>
    </r>
    <r>
      <rPr>
        <sz val="10"/>
        <rFont val="Arial"/>
        <family val="0"/>
      </rPr>
      <t>Per ogni diploma di laurea (di durata almeno quadriennale) conseguito</t>
    </r>
  </si>
  <si>
    <t>(per docenti di SCUOLA SECOND. DI I e II grado - esclusi i docenti DOS)</t>
  </si>
  <si>
    <t>(si/no)</t>
  </si>
  <si>
    <t>Doc. di sc. Media  titolare di sostegno</t>
  </si>
  <si>
    <t xml:space="preserve">    coniuge o separati con atto omologato dal tribunale, per il ricongiun-</t>
  </si>
  <si>
    <t xml:space="preserve">       (apporre 1 se si ha il titolo, 0 in caso negativo)</t>
  </si>
  <si>
    <t xml:space="preserve">     inabili al lavoro e che possono essere asssistiti solamente nel comune</t>
  </si>
  <si>
    <t xml:space="preserve">     (apporre 1 se si ha il titolo, 0 in caso negativo)</t>
  </si>
  <si>
    <t>Totale punti per Titolo III</t>
  </si>
  <si>
    <t>Sig./ra</t>
  </si>
  <si>
    <t>Qualifica</t>
  </si>
  <si>
    <t>Punti</t>
  </si>
  <si>
    <t>Totale A0+A1+A2</t>
  </si>
  <si>
    <t>totale mesi</t>
  </si>
  <si>
    <t>mesi interi</t>
  </si>
  <si>
    <t xml:space="preserve">       anni interi</t>
  </si>
  <si>
    <r>
      <t>A1)</t>
    </r>
    <r>
      <rPr>
        <sz val="10"/>
        <rFont val="Arial"/>
        <family val="0"/>
      </rPr>
      <t xml:space="preserve">  Decorrenza giuridica coperta da effettivo servizio nel ruolo di attuale appar-</t>
    </r>
  </si>
  <si>
    <t xml:space="preserve">mesi </t>
  </si>
  <si>
    <t>anni</t>
  </si>
  <si>
    <t xml:space="preserve"> anni</t>
  </si>
  <si>
    <t>Note</t>
  </si>
  <si>
    <r>
      <t xml:space="preserve">B) </t>
    </r>
    <r>
      <rPr>
        <sz val="10"/>
        <rFont val="Arial"/>
        <family val="0"/>
      </rPr>
      <t>Per l'inclusione nella graduatoria di merito di concorsi per esami per l'accesso</t>
    </r>
  </si>
  <si>
    <t>firma del titolare</t>
  </si>
  <si>
    <t>n° figli</t>
  </si>
  <si>
    <t xml:space="preserve">   (apporre 1 se si ha il titolo, 0 in caso negativo)</t>
  </si>
  <si>
    <t xml:space="preserve">mesi  </t>
  </si>
  <si>
    <r>
      <t>D)</t>
    </r>
    <r>
      <rPr>
        <sz val="10"/>
        <rFont val="Arial"/>
        <family val="0"/>
      </rPr>
      <t xml:space="preserve"> Servizio di ruolo continuativo nella scuola di attuale titolarità e nello stesso</t>
    </r>
  </si>
  <si>
    <r>
      <t>E)</t>
    </r>
    <r>
      <rPr>
        <sz val="10"/>
        <rFont val="Arial"/>
        <family val="0"/>
      </rPr>
      <t xml:space="preserve"> Servizio continuativo in scuole ubicate nell'attuale comune di titolarità</t>
    </r>
  </si>
  <si>
    <r>
      <t xml:space="preserve">C) </t>
    </r>
    <r>
      <rPr>
        <sz val="10"/>
        <rFont val="Arial"/>
        <family val="0"/>
      </rPr>
      <t>Servizio di ruolo in altre pubbliche amministrazioni o in enti locali - per ogni</t>
    </r>
  </si>
  <si>
    <r>
      <t>F)</t>
    </r>
    <r>
      <rPr>
        <sz val="10"/>
        <rFont val="Arial"/>
        <family val="0"/>
      </rPr>
      <t xml:space="preserve"> Per non aver presentato domanda di mobilità provinciale per un triennio continua-</t>
    </r>
  </si>
  <si>
    <r>
      <t>A)</t>
    </r>
    <r>
      <rPr>
        <sz val="10"/>
        <rFont val="Arial"/>
        <family val="0"/>
      </rPr>
      <t xml:space="preserve"> Per il ricongiungimento al coniuge ovvero, nel caso di docenti senza coniuge</t>
    </r>
  </si>
  <si>
    <t xml:space="preserve">    o separati con atto omologato dal tribunale, per il ricongiungimento ai figli o ai</t>
  </si>
  <si>
    <r>
      <t xml:space="preserve">A0)  </t>
    </r>
    <r>
      <rPr>
        <sz val="10"/>
        <rFont val="Arial"/>
        <family val="0"/>
      </rPr>
      <t>Servizio effettivamente prestato nel ruolo di attuale appartenenza (nella stessa</t>
    </r>
  </si>
  <si>
    <r>
      <t>C)</t>
    </r>
    <r>
      <rPr>
        <sz val="10"/>
        <rFont val="Arial"/>
        <family val="0"/>
      </rPr>
      <t xml:space="preserve"> Per ogni figlio di età superiore a 6 anni, ma che non abbia superato il 18° anno</t>
    </r>
  </si>
  <si>
    <t xml:space="preserve">    di età ovvero per ogni figlio maggiorenne totalmente e permanentemente inabile</t>
  </si>
  <si>
    <r>
      <t xml:space="preserve">B4) </t>
    </r>
    <r>
      <rPr>
        <sz val="10"/>
        <rFont val="Arial"/>
        <family val="0"/>
      </rPr>
      <t>Idem come B2 e B3 per servizi prestati in scuole situate nelle piccole isole e/o</t>
    </r>
  </si>
  <si>
    <t xml:space="preserve">      (i primi 4 anni per intero, il restante servizio per 2/3) (6)</t>
  </si>
  <si>
    <t xml:space="preserve">      (i primi 4 anni per intero, il restante servizio per 2/3) (7)</t>
  </si>
  <si>
    <t>Scheda per l'attribuzione punteggio nelle graduatorie interne - ATA</t>
  </si>
  <si>
    <r>
      <t>A2)</t>
    </r>
    <r>
      <rPr>
        <sz val="10"/>
        <rFont val="Arial"/>
        <family val="0"/>
      </rPr>
      <t xml:space="preserve"> Servizio di ruolo effettivamente prestato (nella stessa area) in scuole situate </t>
    </r>
  </si>
  <si>
    <r>
      <t>B1)</t>
    </r>
    <r>
      <rPr>
        <sz val="10"/>
        <rFont val="Arial"/>
        <family val="0"/>
      </rPr>
      <t xml:space="preserve">  Decorrenza giuridica  </t>
    </r>
    <r>
      <rPr>
        <b/>
        <sz val="10"/>
        <rFont val="Arial"/>
        <family val="2"/>
      </rPr>
      <t>non</t>
    </r>
    <r>
      <rPr>
        <sz val="10"/>
        <rFont val="Arial"/>
        <family val="0"/>
      </rPr>
      <t xml:space="preserve"> coperta da effettivo servizio nel ruolo di attuale</t>
    </r>
  </si>
  <si>
    <r>
      <t>B2)</t>
    </r>
    <r>
      <rPr>
        <sz val="10"/>
        <rFont val="Arial"/>
        <family val="0"/>
      </rPr>
      <t xml:space="preserve"> Servizio effettivo di ruolo prestato in </t>
    </r>
    <r>
      <rPr>
        <b/>
        <sz val="10"/>
        <rFont val="Arial"/>
        <family val="2"/>
      </rPr>
      <t>inferiore</t>
    </r>
    <r>
      <rPr>
        <sz val="10"/>
        <rFont val="Arial"/>
        <family val="0"/>
      </rPr>
      <t xml:space="preserve"> altra area ATA o nei ruoli del</t>
    </r>
  </si>
  <si>
    <r>
      <t xml:space="preserve">B3) </t>
    </r>
    <r>
      <rPr>
        <sz val="10"/>
        <rFont val="Arial"/>
        <family val="0"/>
      </rPr>
      <t xml:space="preserve">Servizio effettivo </t>
    </r>
    <r>
      <rPr>
        <b/>
        <sz val="10"/>
        <rFont val="Arial"/>
        <family val="2"/>
      </rPr>
      <t>non di ruolo</t>
    </r>
    <r>
      <rPr>
        <sz val="10"/>
        <rFont val="Arial"/>
        <family val="0"/>
      </rPr>
      <t xml:space="preserve"> prestato in qualsiasi area ATA o in qualità di</t>
    </r>
  </si>
  <si>
    <t>anno scolastico</t>
  </si>
  <si>
    <t>2004/05</t>
  </si>
  <si>
    <t xml:space="preserve">                      anni =</t>
  </si>
  <si>
    <t xml:space="preserve">      comando (sensi legge 603/66) presso istituti di II gr., successivi alla</t>
  </si>
  <si>
    <t>Totale B3+B4</t>
  </si>
  <si>
    <r>
      <t xml:space="preserve">D)  </t>
    </r>
    <r>
      <rPr>
        <sz val="10"/>
        <rFont val="Arial"/>
        <family val="0"/>
      </rPr>
      <t>Per non aver presentato domanda di mobilità provinciale per un triennio</t>
    </r>
  </si>
  <si>
    <t xml:space="preserve">                                                                           numero figli =</t>
  </si>
  <si>
    <t>(apporre 1 se si ha titolo, 0 in caso negativo)</t>
  </si>
  <si>
    <t>TIPOLOGIA DEI TITOLI</t>
  </si>
  <si>
    <t>Totale B2+B3</t>
  </si>
  <si>
    <r>
      <t>A2)</t>
    </r>
    <r>
      <rPr>
        <sz val="10"/>
        <rFont val="Arial"/>
        <family val="0"/>
      </rPr>
      <t xml:space="preserve"> Servizio di ruolo effettivamente prestato in scuole situate nelle piccole</t>
    </r>
  </si>
  <si>
    <r>
      <t>A3)</t>
    </r>
    <r>
      <rPr>
        <sz val="10"/>
        <rFont val="Arial"/>
        <family val="0"/>
      </rPr>
      <t xml:space="preserve">  Decorrenza giuridica  </t>
    </r>
    <r>
      <rPr>
        <b/>
        <sz val="10"/>
        <rFont val="Arial"/>
        <family val="2"/>
      </rPr>
      <t>non</t>
    </r>
    <r>
      <rPr>
        <sz val="10"/>
        <rFont val="Arial"/>
        <family val="0"/>
      </rPr>
      <t xml:space="preserve"> coperta da effettivo servizio nel ruolo di</t>
    </r>
  </si>
  <si>
    <r>
      <t xml:space="preserve">D) </t>
    </r>
    <r>
      <rPr>
        <sz val="10"/>
        <rFont val="Arial"/>
        <family val="0"/>
      </rPr>
      <t>Per ogni diploma universitario (laurea breve o laurea di 1° livello o diploma</t>
    </r>
  </si>
  <si>
    <r>
      <t>A1)</t>
    </r>
    <r>
      <rPr>
        <sz val="10"/>
        <rFont val="Arial"/>
        <family val="0"/>
      </rPr>
      <t xml:space="preserve">  Decorr. giuridica coperta da effettivo servizio nel ruolo di attuale appar-</t>
    </r>
  </si>
  <si>
    <t>N.B.</t>
  </si>
  <si>
    <t>Errore</t>
  </si>
  <si>
    <t>##### =</t>
  </si>
  <si>
    <t>N° (max 3)</t>
  </si>
  <si>
    <t xml:space="preserve">      anno per i primi 5 aa.ss., pp.3 per i successivi (10)         anni =</t>
  </si>
  <si>
    <r>
      <t>B5)</t>
    </r>
    <r>
      <rPr>
        <sz val="10"/>
        <rFont val="Arial"/>
        <family val="0"/>
      </rPr>
      <t xml:space="preserve"> Come B3 e B4 in scuole situate nelle piccole isole         anni =</t>
    </r>
  </si>
  <si>
    <t xml:space="preserve">    accademici) (19)                                                                 N°</t>
  </si>
  <si>
    <t xml:space="preserve">    accademici) (21)                                                                 N°</t>
  </si>
  <si>
    <t xml:space="preserve">N.B. </t>
  </si>
  <si>
    <t xml:space="preserve"> ######=</t>
  </si>
  <si>
    <t>Anno scolastico</t>
  </si>
  <si>
    <t xml:space="preserve">    (apporre 1 se si ha titolo, 0 in caso negativo) </t>
  </si>
  <si>
    <r>
      <t xml:space="preserve">A0)  </t>
    </r>
    <r>
      <rPr>
        <sz val="10"/>
        <rFont val="Arial"/>
        <family val="0"/>
      </rPr>
      <t>Servizio effettivamente prestato nel ruolo di attuale appartenenza :</t>
    </r>
  </si>
  <si>
    <t>punti =</t>
  </si>
  <si>
    <t xml:space="preserve">       tenenza: pp.6 per anno (2)</t>
  </si>
  <si>
    <t xml:space="preserve">      isole e/o nei paesi in via di sviluppo:  pp.6 per anno (3)    anni =</t>
  </si>
  <si>
    <t xml:space="preserve">       attuale appartenenza: pp.3 per anno (4)                        anni =</t>
  </si>
  <si>
    <r>
      <t>B1)</t>
    </r>
    <r>
      <rPr>
        <sz val="10"/>
        <rFont val="Arial"/>
        <family val="0"/>
      </rPr>
      <t xml:space="preserve"> Idem come B0 in scuole situate nelle piccole isole: pp.3 per anno (6)</t>
    </r>
  </si>
  <si>
    <t xml:space="preserve">      nomina in ruolo nella scuola media: pp.3 per anno (7)     anni = </t>
  </si>
  <si>
    <t xml:space="preserve">      di scuola st.:  pp.3 per anno per i primi 4 aa, pp.2 per i successivi (8)</t>
  </si>
  <si>
    <t xml:space="preserve">      scuole materne: pp. (come B3) (9)</t>
  </si>
  <si>
    <t xml:space="preserve">punti = </t>
  </si>
  <si>
    <r>
      <t>C0)</t>
    </r>
    <r>
      <rPr>
        <sz val="10"/>
        <rFont val="Arial"/>
        <family val="0"/>
      </rPr>
      <t xml:space="preserve"> Servizio continuativo di ruolo nella scuola di attuale titolarità: pp. 2 per</t>
    </r>
  </si>
  <si>
    <t xml:space="preserve">      (esclusi gli anni del titolo C0): pp.1 per anno (11)           anni =</t>
  </si>
  <si>
    <t xml:space="preserve">     a decorrere dall'a.s. 2000/01: pp. 10  (12)</t>
  </si>
  <si>
    <t xml:space="preserve">       gimento ai figli o ai genitori:  pp.6 (13)</t>
  </si>
  <si>
    <r>
      <t>B)</t>
    </r>
    <r>
      <rPr>
        <sz val="10"/>
        <rFont val="Arial"/>
        <family val="0"/>
      </rPr>
      <t xml:space="preserve"> Per ogni figlio di età inferiore a sei anni: pp.4 per ogni figlio (14)</t>
    </r>
  </si>
  <si>
    <t xml:space="preserve">    per l'accesso al ruolo di appartenenza o a ruoli di livello pari o superiori:</t>
  </si>
  <si>
    <t xml:space="preserve">    pp. 12 (18)    (apporre 1 se si ha titolo, 0 in caso negativo) </t>
  </si>
  <si>
    <r>
      <t xml:space="preserve">C) </t>
    </r>
    <r>
      <rPr>
        <sz val="10"/>
        <rFont val="Arial"/>
        <family val="0"/>
      </rPr>
      <t>Per ogni diploma di specializzazione conseguiti in corsi post-università:</t>
    </r>
  </si>
  <si>
    <t xml:space="preserve">    pp.5 (è valutabile un solo diploma per lo stesso o per gli stessi anni</t>
  </si>
  <si>
    <r>
      <t xml:space="preserve">E) </t>
    </r>
    <r>
      <rPr>
        <sz val="10"/>
        <rFont val="Arial"/>
        <family val="0"/>
      </rPr>
      <t>Per ogni corso di perfezionamento di durata non inferiore ad un anno:</t>
    </r>
  </si>
  <si>
    <t xml:space="preserve">    di appartenenza: pp. 5 (22)                                                  N°</t>
  </si>
  <si>
    <r>
      <t xml:space="preserve">G) </t>
    </r>
    <r>
      <rPr>
        <sz val="10"/>
        <rFont val="Arial"/>
        <family val="0"/>
      </rPr>
      <t>Per il conseguito del titolo di "dottorato della ricerca":  pp. 5 (23)</t>
    </r>
  </si>
  <si>
    <t xml:space="preserve">    di sostegno all'alunno "h" che ha sostenuto l'esame: pp.1 (max 3) (24)</t>
  </si>
  <si>
    <r>
      <t>D)</t>
    </r>
    <r>
      <rPr>
        <sz val="10"/>
        <rFont val="Arial"/>
        <family val="0"/>
      </rPr>
      <t xml:space="preserve"> Per la cura e l'assistenza di figli portatori di handicap o tossicodipendenti</t>
    </r>
  </si>
  <si>
    <t xml:space="preserve">    ovvero del coniuge o di un genitore, totalmente e permanentemente</t>
  </si>
  <si>
    <r>
      <t>C)</t>
    </r>
    <r>
      <rPr>
        <sz val="10"/>
        <rFont val="Arial"/>
        <family val="0"/>
      </rPr>
      <t xml:space="preserve"> Per ogni figlio di età superiore a 6 anni, ma che non abbia superato il 18°</t>
    </r>
  </si>
  <si>
    <r>
      <t>B0</t>
    </r>
    <r>
      <rPr>
        <sz val="10"/>
        <rFont val="Arial"/>
        <family val="0"/>
      </rPr>
      <t>) Servizio effettivamente prestato in ruolo diverso della scuola secondaria</t>
    </r>
  </si>
  <si>
    <t xml:space="preserve">      rispetto a quello di attuale appartenenza: pp.3 per anno (5)</t>
  </si>
  <si>
    <t xml:space="preserve">     di titolarità: pp.6 (16)</t>
  </si>
  <si>
    <r>
      <t xml:space="preserve">A) </t>
    </r>
    <r>
      <rPr>
        <sz val="10"/>
        <rFont val="Arial"/>
        <family val="0"/>
      </rPr>
      <t>Per ogni promozione di merito distinto: pp.3 (17)                    N°</t>
    </r>
  </si>
  <si>
    <t xml:space="preserve">    ISEF) conseguito oltre al titolo di studio attualmente necessario per</t>
  </si>
  <si>
    <t xml:space="preserve">   l'accesso al ruolo di appartenenza:  pp. 3 (20)                        N°</t>
  </si>
  <si>
    <t xml:space="preserve">    anno ovvero per ogni figlio maggiorenne totalmente e permanentemente</t>
  </si>
  <si>
    <t xml:space="preserve">    inabile a qualsiasi lavoro: pp.3 per ogni figlio (15)   numero figli =</t>
  </si>
  <si>
    <t xml:space="preserve">       area) per ogni mese o frazione superiore a gg.15 (fino al 31 agosto del </t>
  </si>
  <si>
    <t xml:space="preserve">       precedente a.s.): pp. 2 (1) </t>
  </si>
  <si>
    <t xml:space="preserve">       tenenza (nella stessa area): idem c.s. (2)</t>
  </si>
  <si>
    <t xml:space="preserve">      nelle piccole isole e/o nei paesi in via di sviluppo: idem c.s.(3)</t>
  </si>
  <si>
    <t xml:space="preserve">       appartenenza (nella stessa area) per ogni mese o frazione superiore </t>
  </si>
  <si>
    <t xml:space="preserve">       a gg. 15:  pp. 1 (5)</t>
  </si>
  <si>
    <t xml:space="preserve">      personale docente statale - per ogni mese o frazione superiore a gg.15 : pp.1</t>
  </si>
  <si>
    <t xml:space="preserve">      personale docente statale - per ogni mese o frazione superiore a gg. 15: pp.1</t>
  </si>
  <si>
    <t xml:space="preserve">     anno intero o frazione superiore a 6 mesi: pp.1 (9)</t>
  </si>
  <si>
    <t xml:space="preserve">    profilo: pp. 8 per i primi 5 anni scolastici e pp. 12 per i successivi (10)</t>
  </si>
  <si>
    <t xml:space="preserve">      (per i soli anni antecedenti a quelli del punto C0): pp.4 per anno (11)</t>
  </si>
  <si>
    <r>
      <t>B0)</t>
    </r>
    <r>
      <rPr>
        <sz val="10"/>
        <rFont val="Arial"/>
        <family val="0"/>
      </rPr>
      <t xml:space="preserve"> Servizio effettivo di ruolo prestato in </t>
    </r>
    <r>
      <rPr>
        <b/>
        <sz val="10"/>
        <rFont val="Arial"/>
        <family val="2"/>
      </rPr>
      <t>superiore</t>
    </r>
    <r>
      <rPr>
        <sz val="10"/>
        <rFont val="Arial"/>
        <family val="0"/>
      </rPr>
      <t xml:space="preserve"> altra area  ATA - per ogni mese</t>
    </r>
  </si>
  <si>
    <t xml:space="preserve">      o frazione superiore a gg.15: pp.1 (4)</t>
  </si>
  <si>
    <t xml:space="preserve">      in paesi in via di sviluppo:  pp. 1 (8)</t>
  </si>
  <si>
    <t xml:space="preserve">    tivo a decorrere dall'a.s. 2000/01: pp. 40 (12)</t>
  </si>
  <si>
    <t xml:space="preserve">    genitori: pp. 24 (13)</t>
  </si>
  <si>
    <r>
      <t>B)</t>
    </r>
    <r>
      <rPr>
        <sz val="10"/>
        <rFont val="Arial"/>
        <family val="0"/>
      </rPr>
      <t xml:space="preserve"> Per ogni figlio di età inferiore a sei anni:  pp. 16  (14)</t>
    </r>
  </si>
  <si>
    <t xml:space="preserve">    a qualsiasi lavoro: pp. 12 (15)</t>
  </si>
  <si>
    <t xml:space="preserve">    del coniuge o di un genitore, totalmente e permanentemente inabili al lavoro e </t>
  </si>
  <si>
    <t xml:space="preserve">    che possono essere asssistiti solamente nel comune di titolarità: pp. 24 (16)</t>
  </si>
  <si>
    <t xml:space="preserve">    al ruolo di livello superiore a quello di appartenenza: pp. 12 (18)</t>
  </si>
  <si>
    <t xml:space="preserve">    al ruolo di appartenenza: pp. 12 (17).</t>
  </si>
  <si>
    <r>
      <t xml:space="preserve">A) </t>
    </r>
    <r>
      <rPr>
        <sz val="10"/>
        <rFont val="Arial"/>
        <family val="0"/>
      </rPr>
      <t xml:space="preserve">Per l'inclusione nella graduatoria di merito di concorsi per esami per l'accesso </t>
    </r>
  </si>
  <si>
    <r>
      <t>D)</t>
    </r>
    <r>
      <rPr>
        <sz val="10"/>
        <rFont val="Arial"/>
        <family val="0"/>
      </rPr>
      <t xml:space="preserve"> Per la cura e l'assistenza di figli portatori di handicap o tossicodipendenti ovvero</t>
    </r>
  </si>
  <si>
    <t>NOTA ESPLICATIVA</t>
  </si>
  <si>
    <r>
      <t>·</t>
    </r>
    <r>
      <rPr>
        <sz val="7"/>
        <rFont val="Times New Roman"/>
        <family val="1"/>
      </rPr>
      <t xml:space="preserve">        </t>
    </r>
    <r>
      <rPr>
        <sz val="14"/>
        <rFont val="Times New Roman"/>
        <family val="1"/>
      </rPr>
      <t>All’apertura del file si può cambiare anno scolastico entrando nella casella in verde dove indica la voce anno scolastico.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</si>
  <si>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4"/>
        <rFont val="Times New Roman"/>
        <family val="1"/>
      </rPr>
      <t>In basso si trovano diversi fogli con il tipo di graduatoria: Sc-Materna – Sc-Elem – Sc.Sec.I e II – ATA. Ciccando su queste voci appare la maschera per la compilazione del punteggio.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</si>
  <si>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4"/>
        <rFont val="Times New Roman"/>
        <family val="1"/>
      </rPr>
      <t>Per inserire i dati dei singoli docenti/ATA si deve scrivere nelle caselle verdi,  che sono le uniche da compilare: apparirà in automatico il punteggio del personale  Docente e ATA.</t>
    </r>
  </si>
  <si>
    <r>
      <t>·</t>
    </r>
    <r>
      <rPr>
        <sz val="7"/>
        <rFont val="Times New Roman"/>
        <family val="1"/>
      </rPr>
      <t xml:space="preserve">        </t>
    </r>
    <r>
      <rPr>
        <sz val="14"/>
        <rFont val="Times New Roman"/>
        <family val="1"/>
      </rPr>
      <t>Il punteggio complessivo viene determinato compilando tutti i campi in verde e sommando i  tre titoli in cui è suddiviso il programma: ANZIANITA’ DI SERVIZIO --- ESIGENZE DI FAMIGLIA ---- TITOLI GENERALI.</t>
    </r>
  </si>
  <si>
    <r>
      <t xml:space="preserve">Di seguito vengono indicati i passi necessari per compilare la tabella e ottenere immediatamente il punteggio del DOCENTE/I e del personale ATA per la </t>
    </r>
    <r>
      <rPr>
        <sz val="14"/>
        <color indexed="10"/>
        <rFont val="Times New Roman"/>
        <family val="1"/>
      </rPr>
      <t>graduatoria interna di scuola</t>
    </r>
    <r>
      <rPr>
        <sz val="14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</si>
</sst>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56">
    <font>
      <sz val="10"/>
      <name val="Arial"/>
      <family val="0"/>
    </font>
    <font>
      <b/>
      <sz val="10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Symbol"/>
      <family val="1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b/>
      <sz val="18"/>
      <name val="Times New Roman"/>
      <family val="1"/>
    </font>
    <font>
      <u val="single"/>
      <sz val="14"/>
      <color indexed="12"/>
      <name val="Arial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3" applyNumberFormat="0" applyAlignment="0" applyProtection="0"/>
    <xf numFmtId="0" fontId="44" fillId="28" borderId="1" applyNumberFormat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2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Fill="1" applyBorder="1" applyAlignment="1">
      <alignment/>
    </xf>
    <xf numFmtId="0" fontId="0" fillId="0" borderId="16" xfId="0" applyFill="1" applyBorder="1" applyAlignment="1">
      <alignment horizontal="right"/>
    </xf>
    <xf numFmtId="0" fontId="0" fillId="0" borderId="21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 horizontal="center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1" fillId="33" borderId="25" xfId="0" applyFont="1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34" borderId="24" xfId="0" applyFont="1" applyFill="1" applyBorder="1" applyAlignment="1" applyProtection="1">
      <alignment horizontal="center"/>
      <protection locked="0"/>
    </xf>
    <xf numFmtId="1" fontId="0" fillId="34" borderId="17" xfId="0" applyNumberFormat="1" applyFill="1" applyBorder="1" applyAlignment="1">
      <alignment/>
    </xf>
    <xf numFmtId="1" fontId="0" fillId="0" borderId="17" xfId="0" applyNumberForma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 applyProtection="1">
      <alignment horizontal="right"/>
      <protection locked="0"/>
    </xf>
    <xf numFmtId="1" fontId="0" fillId="0" borderId="10" xfId="0" applyNumberFormat="1" applyFill="1" applyBorder="1" applyAlignment="1">
      <alignment/>
    </xf>
    <xf numFmtId="1" fontId="0" fillId="0" borderId="14" xfId="0" applyNumberFormat="1" applyFill="1" applyBorder="1" applyAlignment="1" applyProtection="1">
      <alignment horizontal="center"/>
      <protection locked="0"/>
    </xf>
    <xf numFmtId="1" fontId="0" fillId="0" borderId="14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14" xfId="0" applyNumberForma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" fontId="4" fillId="0" borderId="0" xfId="0" applyNumberFormat="1" applyFont="1" applyFill="1" applyAlignment="1">
      <alignment/>
    </xf>
    <xf numFmtId="1" fontId="4" fillId="0" borderId="26" xfId="0" applyNumberFormat="1" applyFont="1" applyFill="1" applyBorder="1" applyAlignment="1">
      <alignment/>
    </xf>
    <xf numFmtId="0" fontId="0" fillId="34" borderId="24" xfId="0" applyFont="1" applyFill="1" applyBorder="1" applyAlignment="1" applyProtection="1">
      <alignment horizontal="right"/>
      <protection locked="0"/>
    </xf>
    <xf numFmtId="0" fontId="1" fillId="34" borderId="18" xfId="0" applyFont="1" applyFill="1" applyBorder="1" applyAlignment="1">
      <alignment horizontal="right"/>
    </xf>
    <xf numFmtId="0" fontId="1" fillId="34" borderId="17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1" fontId="0" fillId="0" borderId="17" xfId="0" applyNumberFormat="1" applyFill="1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33" borderId="24" xfId="0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0" fillId="33" borderId="30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/>
    </xf>
    <xf numFmtId="0" fontId="0" fillId="34" borderId="16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 horizontal="right"/>
      <protection/>
    </xf>
    <xf numFmtId="0" fontId="1" fillId="0" borderId="1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right"/>
      <protection/>
    </xf>
    <xf numFmtId="0" fontId="0" fillId="34" borderId="17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31" xfId="0" applyFill="1" applyBorder="1" applyAlignment="1">
      <alignment/>
    </xf>
    <xf numFmtId="0" fontId="0" fillId="0" borderId="21" xfId="0" applyFont="1" applyFill="1" applyBorder="1" applyAlignment="1">
      <alignment horizontal="right"/>
    </xf>
    <xf numFmtId="0" fontId="1" fillId="33" borderId="15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right"/>
    </xf>
    <xf numFmtId="0" fontId="1" fillId="0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33" xfId="0" applyFill="1" applyBorder="1" applyAlignment="1">
      <alignment/>
    </xf>
    <xf numFmtId="0" fontId="0" fillId="0" borderId="21" xfId="0" applyBorder="1" applyAlignment="1">
      <alignment horizontal="right"/>
    </xf>
    <xf numFmtId="1" fontId="3" fillId="34" borderId="16" xfId="0" applyNumberFormat="1" applyFont="1" applyFill="1" applyBorder="1" applyAlignment="1" applyProtection="1">
      <alignment horizontal="right"/>
      <protection/>
    </xf>
    <xf numFmtId="1" fontId="0" fillId="34" borderId="21" xfId="0" applyNumberFormat="1" applyFill="1" applyBorder="1" applyAlignment="1">
      <alignment horizontal="right"/>
    </xf>
    <xf numFmtId="1" fontId="0" fillId="0" borderId="14" xfId="0" applyNumberFormat="1" applyFill="1" applyBorder="1" applyAlignment="1">
      <alignment horizontal="right"/>
    </xf>
    <xf numFmtId="1" fontId="0" fillId="34" borderId="17" xfId="0" applyNumberFormat="1" applyFill="1" applyBorder="1" applyAlignment="1" applyProtection="1">
      <alignment horizontal="right"/>
      <protection locked="0"/>
    </xf>
    <xf numFmtId="1" fontId="0" fillId="0" borderId="17" xfId="0" applyNumberFormat="1" applyFill="1" applyBorder="1" applyAlignment="1">
      <alignment horizontal="right"/>
    </xf>
    <xf numFmtId="1" fontId="0" fillId="34" borderId="17" xfId="0" applyNumberFormat="1" applyFill="1" applyBorder="1" applyAlignment="1">
      <alignment horizontal="right"/>
    </xf>
    <xf numFmtId="1" fontId="0" fillId="0" borderId="23" xfId="0" applyNumberFormat="1" applyFill="1" applyBorder="1" applyAlignment="1" applyProtection="1">
      <alignment horizontal="right"/>
      <protection/>
    </xf>
    <xf numFmtId="1" fontId="0" fillId="34" borderId="16" xfId="0" applyNumberFormat="1" applyFill="1" applyBorder="1" applyAlignment="1" applyProtection="1">
      <alignment horizontal="right"/>
      <protection/>
    </xf>
    <xf numFmtId="1" fontId="0" fillId="0" borderId="10" xfId="0" applyNumberFormat="1" applyFill="1" applyBorder="1" applyAlignment="1" applyProtection="1">
      <alignment horizontal="right"/>
      <protection/>
    </xf>
    <xf numFmtId="1" fontId="0" fillId="0" borderId="10" xfId="0" applyNumberFormat="1" applyBorder="1" applyAlignment="1" applyProtection="1">
      <alignment horizontal="right"/>
      <protection/>
    </xf>
    <xf numFmtId="1" fontId="0" fillId="0" borderId="16" xfId="0" applyNumberFormat="1" applyFill="1" applyBorder="1" applyAlignment="1" applyProtection="1">
      <alignment horizontal="right"/>
      <protection/>
    </xf>
    <xf numFmtId="1" fontId="0" fillId="34" borderId="21" xfId="0" applyNumberFormat="1" applyFill="1" applyBorder="1" applyAlignment="1" applyProtection="1">
      <alignment horizontal="right"/>
      <protection/>
    </xf>
    <xf numFmtId="1" fontId="0" fillId="0" borderId="34" xfId="0" applyNumberFormat="1" applyFill="1" applyBorder="1" applyAlignment="1" applyProtection="1">
      <alignment horizontal="right"/>
      <protection/>
    </xf>
    <xf numFmtId="1" fontId="0" fillId="0" borderId="0" xfId="0" applyNumberFormat="1" applyFill="1" applyBorder="1" applyAlignment="1" applyProtection="1">
      <alignment horizontal="right"/>
      <protection/>
    </xf>
    <xf numFmtId="1" fontId="1" fillId="0" borderId="12" xfId="0" applyNumberFormat="1" applyFont="1" applyFill="1" applyBorder="1" applyAlignment="1" applyProtection="1">
      <alignment horizontal="right"/>
      <protection/>
    </xf>
    <xf numFmtId="1" fontId="4" fillId="34" borderId="12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/>
    </xf>
    <xf numFmtId="1" fontId="0" fillId="0" borderId="10" xfId="0" applyNumberFormat="1" applyBorder="1" applyAlignment="1">
      <alignment/>
    </xf>
    <xf numFmtId="0" fontId="1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1" fontId="0" fillId="34" borderId="16" xfId="0" applyNumberFormat="1" applyFill="1" applyBorder="1" applyAlignment="1" applyProtection="1">
      <alignment horizontal="right"/>
      <protection locked="0"/>
    </xf>
    <xf numFmtId="1" fontId="0" fillId="0" borderId="0" xfId="0" applyNumberFormat="1" applyFill="1" applyBorder="1" applyAlignment="1">
      <alignment/>
    </xf>
    <xf numFmtId="1" fontId="0" fillId="0" borderId="22" xfId="0" applyNumberFormat="1" applyFill="1" applyBorder="1" applyAlignment="1">
      <alignment/>
    </xf>
    <xf numFmtId="1" fontId="0" fillId="34" borderId="19" xfId="0" applyNumberFormat="1" applyFill="1" applyBorder="1" applyAlignment="1" applyProtection="1">
      <alignment horizontal="right"/>
      <protection/>
    </xf>
    <xf numFmtId="1" fontId="0" fillId="0" borderId="14" xfId="0" applyNumberFormat="1" applyFill="1" applyBorder="1" applyAlignment="1" applyProtection="1">
      <alignment horizontal="right"/>
      <protection/>
    </xf>
    <xf numFmtId="1" fontId="0" fillId="34" borderId="17" xfId="0" applyNumberFormat="1" applyFill="1" applyBorder="1" applyAlignment="1" applyProtection="1">
      <alignment horizontal="right"/>
      <protection/>
    </xf>
    <xf numFmtId="1" fontId="1" fillId="34" borderId="12" xfId="0" applyNumberFormat="1" applyFont="1" applyFill="1" applyBorder="1" applyAlignment="1" applyProtection="1">
      <alignment horizontal="right"/>
      <protection/>
    </xf>
    <xf numFmtId="1" fontId="3" fillId="34" borderId="18" xfId="0" applyNumberFormat="1" applyFont="1" applyFill="1" applyBorder="1" applyAlignment="1">
      <alignment horizontal="right"/>
    </xf>
    <xf numFmtId="1" fontId="0" fillId="0" borderId="16" xfId="0" applyNumberFormat="1" applyFill="1" applyBorder="1" applyAlignment="1">
      <alignment horizontal="center"/>
    </xf>
    <xf numFmtId="0" fontId="0" fillId="0" borderId="39" xfId="0" applyFill="1" applyBorder="1" applyAlignment="1">
      <alignment horizontal="right"/>
    </xf>
    <xf numFmtId="1" fontId="3" fillId="0" borderId="17" xfId="0" applyNumberFormat="1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1" fontId="0" fillId="0" borderId="22" xfId="0" applyNumberFormat="1" applyFill="1" applyBorder="1" applyAlignment="1" applyProtection="1">
      <alignment horizontal="right"/>
      <protection locked="0"/>
    </xf>
    <xf numFmtId="1" fontId="1" fillId="0" borderId="26" xfId="0" applyNumberFormat="1" applyFont="1" applyFill="1" applyBorder="1" applyAlignment="1">
      <alignment horizontal="center"/>
    </xf>
    <xf numFmtId="1" fontId="1" fillId="0" borderId="26" xfId="0" applyNumberFormat="1" applyFont="1" applyFill="1" applyBorder="1" applyAlignment="1">
      <alignment horizontal="right"/>
    </xf>
    <xf numFmtId="1" fontId="1" fillId="0" borderId="26" xfId="0" applyNumberFormat="1" applyFont="1" applyFill="1" applyBorder="1" applyAlignment="1">
      <alignment/>
    </xf>
    <xf numFmtId="0" fontId="1" fillId="0" borderId="4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3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0" fillId="0" borderId="14" xfId="0" applyFill="1" applyBorder="1" applyAlignment="1" applyProtection="1">
      <alignment horizontal="center"/>
      <protection locked="0"/>
    </xf>
    <xf numFmtId="0" fontId="1" fillId="0" borderId="41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7" fillId="35" borderId="0" xfId="0" applyFont="1" applyFill="1" applyAlignment="1">
      <alignment horizontal="center"/>
    </xf>
    <xf numFmtId="0" fontId="12" fillId="35" borderId="0" xfId="0" applyFont="1" applyFill="1" applyAlignment="1">
      <alignment horizontal="center"/>
    </xf>
    <xf numFmtId="0" fontId="13" fillId="35" borderId="0" xfId="0" applyFont="1" applyFill="1" applyAlignment="1">
      <alignment horizontal="justify"/>
    </xf>
    <xf numFmtId="0" fontId="14" fillId="35" borderId="0" xfId="0" applyFont="1" applyFill="1" applyAlignment="1">
      <alignment horizontal="justify"/>
    </xf>
    <xf numFmtId="0" fontId="13" fillId="35" borderId="0" xfId="0" applyFont="1" applyFill="1" applyAlignment="1">
      <alignment horizontal="center"/>
    </xf>
    <xf numFmtId="0" fontId="18" fillId="35" borderId="0" xfId="35" applyFont="1" applyFill="1" applyAlignment="1" applyProtection="1">
      <alignment horizontal="center" vertical="top"/>
      <protection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3" xfId="0" applyFill="1" applyBorder="1" applyAlignment="1">
      <alignment/>
    </xf>
    <xf numFmtId="0" fontId="1" fillId="0" borderId="23" xfId="0" applyFont="1" applyFill="1" applyBorder="1" applyAlignment="1">
      <alignment horizontal="left"/>
    </xf>
    <xf numFmtId="0" fontId="0" fillId="0" borderId="42" xfId="0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43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34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9" fillId="0" borderId="31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4" fillId="33" borderId="43" xfId="0" applyFont="1" applyFill="1" applyBorder="1" applyAlignment="1" applyProtection="1">
      <alignment horizontal="left"/>
      <protection locked="0"/>
    </xf>
    <xf numFmtId="0" fontId="4" fillId="33" borderId="44" xfId="0" applyFont="1" applyFill="1" applyBorder="1" applyAlignment="1" applyProtection="1">
      <alignment horizontal="left"/>
      <protection locked="0"/>
    </xf>
    <xf numFmtId="0" fontId="4" fillId="33" borderId="25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right"/>
    </xf>
    <xf numFmtId="0" fontId="1" fillId="0" borderId="48" xfId="0" applyFont="1" applyFill="1" applyBorder="1" applyAlignment="1">
      <alignment horizontal="right"/>
    </xf>
    <xf numFmtId="0" fontId="1" fillId="0" borderId="49" xfId="0" applyFont="1" applyFill="1" applyBorder="1" applyAlignment="1">
      <alignment horizontal="right"/>
    </xf>
    <xf numFmtId="0" fontId="1" fillId="0" borderId="50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9" xfId="0" applyBorder="1" applyAlignment="1">
      <alignment horizontal="right"/>
    </xf>
    <xf numFmtId="0" fontId="0" fillId="0" borderId="42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6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" fillId="33" borderId="43" xfId="0" applyFont="1" applyFill="1" applyBorder="1" applyAlignment="1" applyProtection="1">
      <alignment horizontal="center"/>
      <protection locked="0"/>
    </xf>
    <xf numFmtId="0" fontId="1" fillId="33" borderId="44" xfId="0" applyFont="1" applyFill="1" applyBorder="1" applyAlignment="1" applyProtection="1">
      <alignment horizontal="center"/>
      <protection locked="0"/>
    </xf>
    <xf numFmtId="0" fontId="1" fillId="33" borderId="25" xfId="0" applyFont="1" applyFill="1" applyBorder="1" applyAlignment="1" applyProtection="1">
      <alignment horizontal="center"/>
      <protection locked="0"/>
    </xf>
    <xf numFmtId="0" fontId="4" fillId="33" borderId="43" xfId="0" applyFont="1" applyFill="1" applyBorder="1" applyAlignment="1" applyProtection="1">
      <alignment horizontal="center"/>
      <protection locked="0"/>
    </xf>
    <xf numFmtId="0" fontId="4" fillId="33" borderId="44" xfId="0" applyFon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21" xfId="0" applyBorder="1" applyAlignment="1">
      <alignment horizontal="right"/>
    </xf>
  </cellXfs>
  <cellStyles count="49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Input" xfId="44"/>
    <cellStyle name="Comma [0]" xfId="45"/>
    <cellStyle name="Neutro" xfId="46"/>
    <cellStyle name="Non valido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ido" xfId="59"/>
    <cellStyle name="Currency" xfId="60"/>
    <cellStyle name="Currency [0]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2"/>
  <sheetViews>
    <sheetView tabSelected="1" workbookViewId="0" topLeftCell="A1">
      <selection activeCell="A9" sqref="A9"/>
    </sheetView>
  </sheetViews>
  <sheetFormatPr defaultColWidth="8.8515625" defaultRowHeight="12.75"/>
  <cols>
    <col min="1" max="1" width="139.140625" style="0" customWidth="1"/>
  </cols>
  <sheetData>
    <row r="1" ht="25.5" customHeight="1">
      <c r="A1" s="165" t="s">
        <v>159</v>
      </c>
    </row>
    <row r="2" ht="15.75">
      <c r="A2" s="166"/>
    </row>
    <row r="3" ht="31.5">
      <c r="A3" s="167" t="s">
        <v>164</v>
      </c>
    </row>
    <row r="4" ht="15.75">
      <c r="A4" s="167"/>
    </row>
    <row r="5" ht="16.5">
      <c r="A5" s="168" t="s">
        <v>160</v>
      </c>
    </row>
    <row r="6" ht="33">
      <c r="A6" s="168" t="s">
        <v>161</v>
      </c>
    </row>
    <row r="7" ht="33">
      <c r="A7" s="168" t="s">
        <v>162</v>
      </c>
    </row>
    <row r="8" ht="33">
      <c r="A8" s="168" t="s">
        <v>163</v>
      </c>
    </row>
    <row r="9" ht="15.75">
      <c r="A9" s="167"/>
    </row>
    <row r="10" ht="15.75">
      <c r="A10" s="169"/>
    </row>
    <row r="11" ht="15.75">
      <c r="A11" s="169"/>
    </row>
    <row r="12" ht="112.5" customHeight="1">
      <c r="A12" s="17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27"/>
  <sheetViews>
    <sheetView workbookViewId="0" topLeftCell="A1">
      <selection activeCell="L121" sqref="L121"/>
    </sheetView>
  </sheetViews>
  <sheetFormatPr defaultColWidth="8.8515625" defaultRowHeight="12.75"/>
  <cols>
    <col min="1" max="1" width="8.8515625" style="0" customWidth="1"/>
    <col min="2" max="2" width="10.7109375" style="0" customWidth="1"/>
    <col min="3" max="3" width="10.421875" style="0" customWidth="1"/>
    <col min="4" max="4" width="5.28125" style="0" customWidth="1"/>
    <col min="5" max="5" width="19.00390625" style="0" customWidth="1"/>
    <col min="6" max="6" width="7.28125" style="0" customWidth="1"/>
    <col min="7" max="7" width="8.28125" style="0" customWidth="1"/>
    <col min="8" max="8" width="7.421875" style="0" customWidth="1"/>
    <col min="9" max="9" width="7.8515625" style="0" customWidth="1"/>
  </cols>
  <sheetData>
    <row r="1" spans="1:9" ht="15">
      <c r="A1" s="218" t="s">
        <v>18</v>
      </c>
      <c r="B1" s="219"/>
      <c r="C1" s="219"/>
      <c r="D1" s="219"/>
      <c r="E1" s="219"/>
      <c r="F1" s="219"/>
      <c r="G1" s="219"/>
      <c r="H1" s="219"/>
      <c r="I1" s="220"/>
    </row>
    <row r="2" spans="1:9" ht="12.75">
      <c r="A2" s="221" t="s">
        <v>33</v>
      </c>
      <c r="B2" s="222"/>
      <c r="C2" s="222"/>
      <c r="D2" s="222"/>
      <c r="E2" s="222"/>
      <c r="F2" s="222"/>
      <c r="G2" s="222"/>
      <c r="H2" s="222"/>
      <c r="I2" s="223"/>
    </row>
    <row r="3" spans="1:9" ht="12.75">
      <c r="A3" s="137"/>
      <c r="B3" s="138"/>
      <c r="C3" s="138"/>
      <c r="D3" s="138"/>
      <c r="E3" s="138"/>
      <c r="F3" s="138"/>
      <c r="G3" s="138"/>
      <c r="H3" s="138"/>
      <c r="I3" s="139"/>
    </row>
    <row r="4" spans="1:9" ht="15">
      <c r="A4" s="13" t="s">
        <v>19</v>
      </c>
      <c r="B4" s="224"/>
      <c r="C4" s="225"/>
      <c r="D4" s="225"/>
      <c r="E4" s="225"/>
      <c r="F4" s="225"/>
      <c r="G4" s="225"/>
      <c r="H4" s="225"/>
      <c r="I4" s="226"/>
    </row>
    <row r="5" spans="1:9" ht="12">
      <c r="A5" s="36"/>
      <c r="B5" s="4"/>
      <c r="C5" s="4"/>
      <c r="D5" s="4"/>
      <c r="E5" s="4"/>
      <c r="F5" s="4"/>
      <c r="G5" s="4"/>
      <c r="H5" s="4"/>
      <c r="I5" s="4"/>
    </row>
    <row r="6" spans="1:9" ht="12">
      <c r="A6" s="230" t="s">
        <v>29</v>
      </c>
      <c r="B6" s="231"/>
      <c r="C6" s="110"/>
      <c r="D6" s="4"/>
      <c r="E6" s="202" t="s">
        <v>35</v>
      </c>
      <c r="F6" s="203"/>
      <c r="G6" s="204"/>
      <c r="H6" s="48"/>
      <c r="I6" s="157" t="s">
        <v>34</v>
      </c>
    </row>
    <row r="7" spans="1:9" ht="12">
      <c r="A7" s="73"/>
      <c r="B7" s="73"/>
      <c r="C7" s="43"/>
      <c r="D7" s="4"/>
      <c r="E7" s="51"/>
      <c r="F7" s="51"/>
      <c r="G7" s="51"/>
      <c r="H7" s="52"/>
      <c r="I7" s="4"/>
    </row>
    <row r="8" spans="1:9" s="2" customFormat="1" ht="12.75" thickBot="1">
      <c r="A8" s="205" t="s">
        <v>75</v>
      </c>
      <c r="B8" s="206"/>
      <c r="C8" s="159" t="s">
        <v>76</v>
      </c>
      <c r="D8" s="5"/>
      <c r="E8" s="5"/>
      <c r="F8" s="160" t="s">
        <v>97</v>
      </c>
      <c r="G8" s="161" t="s">
        <v>98</v>
      </c>
      <c r="H8" s="161" t="s">
        <v>90</v>
      </c>
      <c r="I8" s="5"/>
    </row>
    <row r="9" spans="1:9" ht="13.5" thickBot="1">
      <c r="A9" s="227" t="s">
        <v>31</v>
      </c>
      <c r="B9" s="228"/>
      <c r="C9" s="228"/>
      <c r="D9" s="228"/>
      <c r="E9" s="228"/>
      <c r="F9" s="228"/>
      <c r="G9" s="228"/>
      <c r="H9" s="228"/>
      <c r="I9" s="229"/>
    </row>
    <row r="10" spans="1:9" ht="12.75" thickBot="1">
      <c r="A10" s="240" t="s">
        <v>0</v>
      </c>
      <c r="B10" s="241"/>
      <c r="C10" s="241"/>
      <c r="D10" s="241"/>
      <c r="E10" s="241"/>
      <c r="F10" s="242"/>
      <c r="G10" s="156" t="s">
        <v>1</v>
      </c>
      <c r="H10" s="207" t="s">
        <v>2</v>
      </c>
      <c r="I10" s="208"/>
    </row>
    <row r="11" spans="1:9" ht="12">
      <c r="A11" s="174" t="s">
        <v>101</v>
      </c>
      <c r="B11" s="175"/>
      <c r="C11" s="175"/>
      <c r="D11" s="175"/>
      <c r="E11" s="175"/>
      <c r="F11" s="176"/>
      <c r="G11" s="91"/>
      <c r="H11" s="6"/>
      <c r="I11" s="11"/>
    </row>
    <row r="12" spans="1:10" ht="12.75" thickBot="1">
      <c r="A12" s="26" t="s">
        <v>3</v>
      </c>
      <c r="B12" s="27"/>
      <c r="C12" s="109" t="s">
        <v>27</v>
      </c>
      <c r="D12" s="45"/>
      <c r="E12" s="109" t="s">
        <v>25</v>
      </c>
      <c r="F12" s="45"/>
      <c r="G12" s="118">
        <f>IF(F12&lt;=D12,(D12+F12)*6,IF(F12&gt;D12,11111111111))</f>
        <v>0</v>
      </c>
      <c r="H12" s="15"/>
      <c r="I12" s="18"/>
      <c r="J12" s="2"/>
    </row>
    <row r="13" spans="1:9" ht="12.75" thickTop="1">
      <c r="A13" s="209" t="s">
        <v>88</v>
      </c>
      <c r="B13" s="177"/>
      <c r="C13" s="177"/>
      <c r="D13" s="177"/>
      <c r="E13" s="177"/>
      <c r="F13" s="178"/>
      <c r="G13" s="124"/>
      <c r="H13" s="31"/>
      <c r="I13" s="116"/>
    </row>
    <row r="14" spans="1:9" ht="12">
      <c r="A14" s="171" t="s">
        <v>103</v>
      </c>
      <c r="B14" s="172"/>
      <c r="C14" s="172"/>
      <c r="D14" s="172"/>
      <c r="E14" s="172"/>
      <c r="F14" s="173"/>
      <c r="G14" s="135"/>
      <c r="H14" s="30"/>
      <c r="I14" s="80"/>
    </row>
    <row r="15" spans="1:9" ht="12.75" thickBot="1">
      <c r="A15" s="24"/>
      <c r="B15" s="25"/>
      <c r="C15" s="109" t="s">
        <v>27</v>
      </c>
      <c r="D15" s="45"/>
      <c r="E15" s="109" t="s">
        <v>25</v>
      </c>
      <c r="F15" s="45"/>
      <c r="G15" s="118">
        <f>IF(F15&lt;=D15,(D15+F15)*6,IF(F15&gt;D15,1111111111))</f>
        <v>0</v>
      </c>
      <c r="H15" s="15"/>
      <c r="I15" s="18"/>
    </row>
    <row r="16" spans="1:9" ht="12.75" thickTop="1">
      <c r="A16" s="174" t="s">
        <v>85</v>
      </c>
      <c r="B16" s="175"/>
      <c r="C16" s="177"/>
      <c r="D16" s="177"/>
      <c r="E16" s="177"/>
      <c r="F16" s="178"/>
      <c r="G16" s="124"/>
      <c r="H16" s="6"/>
      <c r="I16" s="11"/>
    </row>
    <row r="17" spans="1:10" ht="12.75" thickBot="1">
      <c r="A17" s="182" t="s">
        <v>104</v>
      </c>
      <c r="B17" s="183"/>
      <c r="C17" s="183"/>
      <c r="D17" s="183"/>
      <c r="E17" s="184"/>
      <c r="F17" s="47"/>
      <c r="G17" s="125">
        <f>IF(F17&lt;=D12,F17*6,IF(F17&gt;D12,111111111111))</f>
        <v>0</v>
      </c>
      <c r="H17" s="15"/>
      <c r="I17" s="18"/>
      <c r="J17" s="1"/>
    </row>
    <row r="18" spans="1:10" ht="12.75" thickTop="1">
      <c r="A18" s="174" t="s">
        <v>86</v>
      </c>
      <c r="B18" s="175"/>
      <c r="C18" s="175"/>
      <c r="D18" s="175"/>
      <c r="E18" s="175"/>
      <c r="F18" s="176"/>
      <c r="G18" s="126"/>
      <c r="H18" s="6"/>
      <c r="I18" s="11"/>
      <c r="J18" s="1"/>
    </row>
    <row r="19" spans="1:10" ht="12.75" thickBot="1">
      <c r="A19" s="237" t="s">
        <v>105</v>
      </c>
      <c r="B19" s="238"/>
      <c r="C19" s="238"/>
      <c r="D19" s="238"/>
      <c r="E19" s="239"/>
      <c r="F19" s="47"/>
      <c r="G19" s="125">
        <f>F19*3</f>
        <v>0</v>
      </c>
      <c r="H19" s="15"/>
      <c r="I19" s="18"/>
      <c r="J19" s="1"/>
    </row>
    <row r="20" spans="1:9" ht="12.75" thickTop="1">
      <c r="A20" s="179" t="s">
        <v>127</v>
      </c>
      <c r="B20" s="180"/>
      <c r="C20" s="180"/>
      <c r="D20" s="180"/>
      <c r="E20" s="180"/>
      <c r="F20" s="173"/>
      <c r="G20" s="126"/>
      <c r="H20" s="6"/>
      <c r="I20" s="11"/>
    </row>
    <row r="21" spans="1:9" ht="12">
      <c r="A21" s="171" t="s">
        <v>128</v>
      </c>
      <c r="B21" s="172"/>
      <c r="C21" s="172"/>
      <c r="D21" s="172"/>
      <c r="E21" s="172"/>
      <c r="F21" s="173"/>
      <c r="G21" s="126"/>
      <c r="H21" s="6"/>
      <c r="I21" s="11"/>
    </row>
    <row r="22" spans="1:9" ht="12.75" thickBot="1">
      <c r="A22" s="40"/>
      <c r="B22" s="33"/>
      <c r="C22" s="109" t="s">
        <v>27</v>
      </c>
      <c r="D22" s="45"/>
      <c r="E22" s="109" t="s">
        <v>25</v>
      </c>
      <c r="F22" s="45"/>
      <c r="G22" s="118">
        <f>IF(F22&lt;=D22,(D22+F22)*3,IF(F22&gt;D22,1111111111))</f>
        <v>0</v>
      </c>
      <c r="H22" s="15"/>
      <c r="I22" s="18"/>
    </row>
    <row r="23" spans="1:9" ht="12.75" thickTop="1">
      <c r="A23" s="181" t="s">
        <v>106</v>
      </c>
      <c r="B23" s="172"/>
      <c r="C23" s="172"/>
      <c r="D23" s="172"/>
      <c r="E23" s="172"/>
      <c r="F23" s="173"/>
      <c r="G23" s="124"/>
      <c r="H23" s="6"/>
      <c r="I23" s="11"/>
    </row>
    <row r="24" spans="1:9" ht="12.75" thickBot="1">
      <c r="A24" s="81"/>
      <c r="B24" s="9"/>
      <c r="C24" s="9"/>
      <c r="D24" s="9"/>
      <c r="E24" s="111" t="s">
        <v>77</v>
      </c>
      <c r="F24" s="47"/>
      <c r="G24" s="118">
        <f>IF(F24&lt;=D22,F24*3,IF(F24&gt;D22,111111111))</f>
        <v>0</v>
      </c>
      <c r="H24" s="15"/>
      <c r="I24" s="18"/>
    </row>
    <row r="25" spans="1:9" ht="12.75" thickTop="1">
      <c r="A25" s="179" t="s">
        <v>26</v>
      </c>
      <c r="B25" s="214"/>
      <c r="C25" s="214"/>
      <c r="D25" s="214"/>
      <c r="E25" s="214"/>
      <c r="F25" s="193"/>
      <c r="G25" s="126"/>
      <c r="H25" s="6"/>
      <c r="I25" s="11"/>
    </row>
    <row r="26" spans="1:9" ht="12">
      <c r="A26" s="171" t="s">
        <v>78</v>
      </c>
      <c r="B26" s="172"/>
      <c r="C26" s="172"/>
      <c r="D26" s="172"/>
      <c r="E26" s="172"/>
      <c r="F26" s="173"/>
      <c r="G26" s="127"/>
      <c r="H26" s="28"/>
      <c r="I26" s="11"/>
    </row>
    <row r="27" spans="1:9" ht="12.75" thickBot="1">
      <c r="A27" s="252" t="s">
        <v>107</v>
      </c>
      <c r="B27" s="253"/>
      <c r="C27" s="253"/>
      <c r="D27" s="253"/>
      <c r="E27" s="254"/>
      <c r="F27" s="47"/>
      <c r="G27" s="125">
        <f>F27*3</f>
        <v>0</v>
      </c>
      <c r="H27" s="32"/>
      <c r="I27" s="18"/>
    </row>
    <row r="28" spans="1:10" ht="12.75" thickTop="1">
      <c r="A28" s="209" t="s">
        <v>23</v>
      </c>
      <c r="B28" s="177"/>
      <c r="C28" s="177"/>
      <c r="D28" s="177"/>
      <c r="E28" s="177"/>
      <c r="F28" s="176"/>
      <c r="G28" s="124"/>
      <c r="H28" s="6"/>
      <c r="I28" s="11"/>
      <c r="J28" s="2"/>
    </row>
    <row r="29" spans="1:9" ht="12">
      <c r="A29" s="210" t="s">
        <v>108</v>
      </c>
      <c r="B29" s="175"/>
      <c r="C29" s="175"/>
      <c r="D29" s="175"/>
      <c r="E29" s="175"/>
      <c r="F29" s="176"/>
      <c r="G29" s="126"/>
      <c r="H29" s="6"/>
      <c r="I29" s="11"/>
    </row>
    <row r="30" spans="1:9" ht="12.75" thickBot="1">
      <c r="A30" s="24"/>
      <c r="B30" s="25"/>
      <c r="C30" s="109" t="s">
        <v>27</v>
      </c>
      <c r="D30" s="85"/>
      <c r="E30" s="109" t="s">
        <v>25</v>
      </c>
      <c r="F30" s="85"/>
      <c r="G30" s="128"/>
      <c r="H30" s="15"/>
      <c r="I30" s="18"/>
    </row>
    <row r="31" spans="1:9" ht="12.75" thickTop="1">
      <c r="A31" s="181" t="s">
        <v>24</v>
      </c>
      <c r="B31" s="172"/>
      <c r="C31" s="172"/>
      <c r="D31" s="172"/>
      <c r="E31" s="172"/>
      <c r="F31" s="173"/>
      <c r="G31" s="126"/>
      <c r="H31" s="6"/>
      <c r="I31" s="11"/>
    </row>
    <row r="32" spans="1:9" ht="12">
      <c r="A32" s="171" t="s">
        <v>109</v>
      </c>
      <c r="B32" s="172"/>
      <c r="C32" s="172"/>
      <c r="D32" s="172"/>
      <c r="E32" s="172"/>
      <c r="F32" s="173"/>
      <c r="G32" s="126"/>
      <c r="H32" s="6"/>
      <c r="I32" s="11"/>
    </row>
    <row r="33" spans="1:9" ht="12.75" thickBot="1">
      <c r="A33" s="41"/>
      <c r="B33" s="42"/>
      <c r="C33" s="109" t="s">
        <v>27</v>
      </c>
      <c r="D33" s="85"/>
      <c r="E33" s="115" t="s">
        <v>25</v>
      </c>
      <c r="F33" s="85"/>
      <c r="G33" s="128"/>
      <c r="H33" s="15"/>
      <c r="I33" s="18"/>
    </row>
    <row r="34" spans="1:9" ht="13.5" thickBot="1" thickTop="1">
      <c r="A34" s="185" t="s">
        <v>79</v>
      </c>
      <c r="B34" s="186"/>
      <c r="C34" s="113" t="s">
        <v>27</v>
      </c>
      <c r="D34" s="97">
        <f>D30+D33</f>
        <v>0</v>
      </c>
      <c r="E34" s="113" t="s">
        <v>25</v>
      </c>
      <c r="F34" s="97">
        <f>F30+F33</f>
        <v>0</v>
      </c>
      <c r="G34" s="126"/>
      <c r="H34" s="28"/>
      <c r="I34" s="11"/>
    </row>
    <row r="35" spans="1:9" ht="13.5" thickBot="1" thickTop="1">
      <c r="A35" s="102"/>
      <c r="B35" s="103"/>
      <c r="C35" s="104" t="s">
        <v>102</v>
      </c>
      <c r="D35" s="105">
        <f>IF(D34&lt;=4,D34*3,IF(D34&gt;4,12+(D34-4)*2))</f>
        <v>0</v>
      </c>
      <c r="E35" s="106" t="s">
        <v>110</v>
      </c>
      <c r="F35" s="105">
        <f>IF(F34&lt;=4,F34*3,IF(F34&gt;4,12+(F34-4)*2))</f>
        <v>0</v>
      </c>
      <c r="G35" s="125">
        <f>IF(F35&lt;=D35,D35+F35,IF(F35&gt;D35,111111111))</f>
        <v>0</v>
      </c>
      <c r="H35" s="44"/>
      <c r="I35" s="18"/>
    </row>
    <row r="36" spans="1:9" ht="13.5" thickBot="1" thickTop="1">
      <c r="A36" s="255" t="s">
        <v>94</v>
      </c>
      <c r="B36" s="256"/>
      <c r="C36" s="256"/>
      <c r="D36" s="257"/>
      <c r="E36" s="256"/>
      <c r="F36" s="46"/>
      <c r="G36" s="125">
        <f>IF(F36&lt;=4,F36*3,IF(F36&gt;4,12+(F36-4)*2))</f>
        <v>0</v>
      </c>
      <c r="H36" s="83"/>
      <c r="I36" s="84"/>
    </row>
    <row r="37" spans="1:9" ht="12.75" thickTop="1">
      <c r="A37" s="181" t="s">
        <v>111</v>
      </c>
      <c r="B37" s="172"/>
      <c r="C37" s="172"/>
      <c r="D37" s="172"/>
      <c r="E37" s="172"/>
      <c r="F37" s="173"/>
      <c r="G37" s="126"/>
      <c r="H37" s="6"/>
      <c r="I37" s="11"/>
    </row>
    <row r="38" spans="1:9" ht="12.75" thickBot="1">
      <c r="A38" s="237" t="s">
        <v>93</v>
      </c>
      <c r="B38" s="238"/>
      <c r="C38" s="238"/>
      <c r="D38" s="238"/>
      <c r="E38" s="239"/>
      <c r="F38" s="47"/>
      <c r="G38" s="123">
        <f>IF(F38&lt;=D12,IF(F38&lt;=5,F38*2,IF(F38&gt;5,10+(F38-5)*3)),IF(F38&gt;D12,111111111111))</f>
        <v>0</v>
      </c>
      <c r="H38" s="15"/>
      <c r="I38" s="18"/>
    </row>
    <row r="39" spans="1:9" ht="12.75" thickTop="1">
      <c r="A39" s="181" t="s">
        <v>4</v>
      </c>
      <c r="B39" s="172"/>
      <c r="C39" s="172"/>
      <c r="D39" s="172"/>
      <c r="E39" s="172"/>
      <c r="F39" s="173"/>
      <c r="G39" s="126"/>
      <c r="H39" s="6"/>
      <c r="I39" s="11"/>
    </row>
    <row r="40" spans="1:9" ht="12.75" thickBot="1">
      <c r="A40" s="237" t="s">
        <v>112</v>
      </c>
      <c r="B40" s="238"/>
      <c r="C40" s="238"/>
      <c r="D40" s="238"/>
      <c r="E40" s="239"/>
      <c r="F40" s="47"/>
      <c r="G40" s="129">
        <f>F40*1</f>
        <v>0</v>
      </c>
      <c r="H40" s="15"/>
      <c r="I40" s="18"/>
    </row>
    <row r="41" spans="1:9" ht="12.75" thickTop="1">
      <c r="A41" s="211" t="s">
        <v>80</v>
      </c>
      <c r="B41" s="212"/>
      <c r="C41" s="212"/>
      <c r="D41" s="212"/>
      <c r="E41" s="212"/>
      <c r="F41" s="213"/>
      <c r="G41" s="130"/>
      <c r="H41" s="6"/>
      <c r="I41" s="11"/>
    </row>
    <row r="42" spans="1:9" ht="12">
      <c r="A42" s="171" t="s">
        <v>113</v>
      </c>
      <c r="B42" s="172"/>
      <c r="C42" s="172"/>
      <c r="D42" s="172"/>
      <c r="E42" s="172"/>
      <c r="F42" s="173"/>
      <c r="G42" s="126"/>
      <c r="H42" s="6"/>
      <c r="I42" s="11"/>
    </row>
    <row r="43" spans="1:9" ht="12.75" thickBot="1">
      <c r="A43" s="200" t="s">
        <v>100</v>
      </c>
      <c r="B43" s="201"/>
      <c r="C43" s="201"/>
      <c r="D43" s="201"/>
      <c r="E43" s="217"/>
      <c r="F43" s="47"/>
      <c r="G43" s="125">
        <f>IF(F43&lt;=1,F43*10,IF(F43&gt;1,1111111111))</f>
        <v>0</v>
      </c>
      <c r="H43" s="40"/>
      <c r="I43" s="18"/>
    </row>
    <row r="44" spans="1:9" ht="13.5" thickBot="1" thickTop="1">
      <c r="A44" s="9"/>
      <c r="B44" s="9"/>
      <c r="C44" s="9"/>
      <c r="D44" s="9"/>
      <c r="E44" s="9"/>
      <c r="F44" s="9"/>
      <c r="G44" s="131"/>
      <c r="H44" s="5"/>
      <c r="I44" s="5"/>
    </row>
    <row r="45" spans="1:9" ht="15.75" thickBot="1">
      <c r="A45" s="189" t="s">
        <v>5</v>
      </c>
      <c r="B45" s="190"/>
      <c r="C45" s="190"/>
      <c r="D45" s="190"/>
      <c r="E45" s="190"/>
      <c r="F45" s="191"/>
      <c r="G45" s="132">
        <f>SUM(G12:G44)</f>
        <v>0</v>
      </c>
      <c r="H45" s="10"/>
      <c r="I45" s="82"/>
    </row>
    <row r="46" spans="1:9" ht="15">
      <c r="A46" s="34"/>
      <c r="B46" s="34"/>
      <c r="C46" s="34"/>
      <c r="D46" s="34"/>
      <c r="E46" s="34"/>
      <c r="F46" s="34"/>
      <c r="G46" s="3"/>
      <c r="H46" s="35"/>
      <c r="I46" s="5"/>
    </row>
    <row r="47" spans="1:9" ht="15">
      <c r="A47" s="34"/>
      <c r="B47" s="34"/>
      <c r="C47" s="34"/>
      <c r="D47" s="34"/>
      <c r="E47" s="34"/>
      <c r="F47" s="34"/>
      <c r="G47" s="3"/>
      <c r="H47" s="35"/>
      <c r="I47" s="5"/>
    </row>
    <row r="48" spans="1:9" ht="15">
      <c r="A48" s="34"/>
      <c r="B48" s="34"/>
      <c r="C48" s="34"/>
      <c r="D48" s="34"/>
      <c r="E48" s="34"/>
      <c r="F48" s="34"/>
      <c r="G48" s="3"/>
      <c r="H48" s="35"/>
      <c r="I48" s="5"/>
    </row>
    <row r="49" spans="1:9" ht="15">
      <c r="A49" s="34"/>
      <c r="B49" s="34"/>
      <c r="C49" s="34"/>
      <c r="D49" s="34"/>
      <c r="E49" s="34"/>
      <c r="F49" s="34"/>
      <c r="G49" s="3"/>
      <c r="H49" s="35"/>
      <c r="I49" s="5"/>
    </row>
    <row r="50" spans="1:9" ht="15.75" thickBot="1">
      <c r="A50" s="34"/>
      <c r="B50" s="34"/>
      <c r="C50" s="34"/>
      <c r="D50" s="34"/>
      <c r="E50" s="34"/>
      <c r="F50" s="34"/>
      <c r="G50" s="3"/>
      <c r="H50" s="35"/>
      <c r="I50" s="5"/>
    </row>
    <row r="51" spans="1:9" ht="15.75" thickBot="1">
      <c r="A51" s="194" t="s">
        <v>6</v>
      </c>
      <c r="B51" s="215"/>
      <c r="C51" s="215"/>
      <c r="D51" s="215"/>
      <c r="E51" s="215"/>
      <c r="F51" s="215"/>
      <c r="G51" s="215"/>
      <c r="H51" s="215"/>
      <c r="I51" s="216"/>
    </row>
    <row r="52" spans="1:9" ht="12.75" thickBot="1">
      <c r="A52" s="240" t="s">
        <v>7</v>
      </c>
      <c r="B52" s="241"/>
      <c r="C52" s="241"/>
      <c r="D52" s="241"/>
      <c r="E52" s="241"/>
      <c r="F52" s="242"/>
      <c r="G52" s="156" t="s">
        <v>1</v>
      </c>
      <c r="H52" s="207" t="s">
        <v>2</v>
      </c>
      <c r="I52" s="208"/>
    </row>
    <row r="53" spans="1:9" ht="12">
      <c r="A53" s="181" t="s">
        <v>8</v>
      </c>
      <c r="B53" s="192"/>
      <c r="C53" s="192"/>
      <c r="D53" s="192"/>
      <c r="E53" s="192"/>
      <c r="F53" s="192"/>
      <c r="G53" s="91"/>
      <c r="H53" s="6"/>
      <c r="I53" s="11"/>
    </row>
    <row r="54" spans="1:9" ht="12">
      <c r="A54" s="243" t="s">
        <v>36</v>
      </c>
      <c r="B54" s="244"/>
      <c r="C54" s="244"/>
      <c r="D54" s="244"/>
      <c r="E54" s="244"/>
      <c r="F54" s="245"/>
      <c r="G54" s="91"/>
      <c r="H54" s="6"/>
      <c r="I54" s="11"/>
    </row>
    <row r="55" spans="1:9" ht="12">
      <c r="A55" s="171" t="s">
        <v>114</v>
      </c>
      <c r="B55" s="172"/>
      <c r="C55" s="172"/>
      <c r="D55" s="172"/>
      <c r="E55" s="172"/>
      <c r="F55" s="173"/>
      <c r="G55" s="91"/>
      <c r="H55" s="6"/>
      <c r="I55" s="11"/>
    </row>
    <row r="56" spans="1:9" ht="12.75" thickBot="1">
      <c r="A56" s="200" t="s">
        <v>37</v>
      </c>
      <c r="B56" s="201"/>
      <c r="C56" s="201"/>
      <c r="D56" s="201"/>
      <c r="E56" s="217"/>
      <c r="F56" s="47"/>
      <c r="G56" s="125">
        <f>IF(F56&lt;=1,F56*6,IF(F56&gt;1,1111111111))</f>
        <v>0</v>
      </c>
      <c r="H56" s="15"/>
      <c r="I56" s="18"/>
    </row>
    <row r="57" spans="1:9" ht="12.75" thickTop="1">
      <c r="A57" s="181" t="s">
        <v>115</v>
      </c>
      <c r="B57" s="192"/>
      <c r="C57" s="192"/>
      <c r="D57" s="192"/>
      <c r="E57" s="192"/>
      <c r="F57" s="192"/>
      <c r="G57" s="95"/>
      <c r="H57" s="6"/>
      <c r="I57" s="11"/>
    </row>
    <row r="58" spans="1:9" ht="12.75" thickBot="1">
      <c r="A58" s="246" t="s">
        <v>81</v>
      </c>
      <c r="B58" s="247"/>
      <c r="C58" s="247"/>
      <c r="D58" s="247"/>
      <c r="E58" s="248"/>
      <c r="F58" s="45"/>
      <c r="G58" s="90">
        <f>F58*4</f>
        <v>0</v>
      </c>
      <c r="H58" s="15"/>
      <c r="I58" s="18"/>
    </row>
    <row r="59" spans="1:9" ht="12.75" thickTop="1">
      <c r="A59" s="181" t="s">
        <v>126</v>
      </c>
      <c r="B59" s="192"/>
      <c r="C59" s="192"/>
      <c r="D59" s="192"/>
      <c r="E59" s="192"/>
      <c r="F59" s="193"/>
      <c r="G59" s="93"/>
      <c r="H59" s="6"/>
      <c r="I59" s="11"/>
    </row>
    <row r="60" spans="1:9" ht="12">
      <c r="A60" s="171" t="s">
        <v>133</v>
      </c>
      <c r="B60" s="172"/>
      <c r="C60" s="172"/>
      <c r="D60" s="172"/>
      <c r="E60" s="172"/>
      <c r="F60" s="173"/>
      <c r="G60" s="93"/>
      <c r="H60" s="6"/>
      <c r="I60" s="11"/>
    </row>
    <row r="61" spans="1:9" ht="12.75" thickBot="1">
      <c r="A61" s="237" t="s">
        <v>134</v>
      </c>
      <c r="B61" s="238"/>
      <c r="C61" s="238"/>
      <c r="D61" s="238"/>
      <c r="E61" s="239"/>
      <c r="F61" s="47"/>
      <c r="G61" s="94">
        <f>F61*3</f>
        <v>0</v>
      </c>
      <c r="H61" s="40"/>
      <c r="I61" s="18"/>
    </row>
    <row r="62" spans="1:9" ht="12.75" thickTop="1">
      <c r="A62" s="179" t="s">
        <v>124</v>
      </c>
      <c r="B62" s="214"/>
      <c r="C62" s="214"/>
      <c r="D62" s="214"/>
      <c r="E62" s="214"/>
      <c r="F62" s="214"/>
      <c r="G62" s="95"/>
      <c r="H62" s="6"/>
      <c r="I62" s="11"/>
    </row>
    <row r="63" spans="1:9" ht="12">
      <c r="A63" s="171" t="s">
        <v>125</v>
      </c>
      <c r="B63" s="172"/>
      <c r="C63" s="172"/>
      <c r="D63" s="172"/>
      <c r="E63" s="172"/>
      <c r="F63" s="172"/>
      <c r="G63" s="96"/>
      <c r="H63" s="6"/>
      <c r="I63" s="11"/>
    </row>
    <row r="64" spans="1:9" ht="12">
      <c r="A64" s="171" t="s">
        <v>38</v>
      </c>
      <c r="B64" s="172"/>
      <c r="C64" s="172"/>
      <c r="D64" s="172"/>
      <c r="E64" s="172"/>
      <c r="F64" s="172"/>
      <c r="G64" s="96"/>
      <c r="H64" s="6"/>
      <c r="I64" s="11"/>
    </row>
    <row r="65" spans="1:15" ht="12">
      <c r="A65" s="171" t="s">
        <v>129</v>
      </c>
      <c r="B65" s="172"/>
      <c r="C65" s="172"/>
      <c r="D65" s="172"/>
      <c r="E65" s="172"/>
      <c r="F65" s="172"/>
      <c r="G65" s="96"/>
      <c r="H65" s="6"/>
      <c r="I65" s="11"/>
      <c r="N65" s="7"/>
      <c r="O65" s="7"/>
    </row>
    <row r="66" spans="1:15" ht="12.75" thickBot="1">
      <c r="A66" s="200" t="s">
        <v>82</v>
      </c>
      <c r="B66" s="201"/>
      <c r="C66" s="201"/>
      <c r="D66" s="201"/>
      <c r="E66" s="201"/>
      <c r="F66" s="89"/>
      <c r="G66" s="125">
        <f>IF(F66&lt;=1,F66*6,IF(F66&gt;1,1111111111))</f>
        <v>0</v>
      </c>
      <c r="H66" s="15"/>
      <c r="I66" s="18"/>
      <c r="N66" s="7"/>
      <c r="O66" s="7"/>
    </row>
    <row r="67" spans="1:15" ht="13.5" thickBot="1" thickTop="1">
      <c r="A67" s="5"/>
      <c r="B67" s="5"/>
      <c r="C67" s="5"/>
      <c r="D67" s="5"/>
      <c r="E67" s="5"/>
      <c r="F67" s="5"/>
      <c r="G67" s="92"/>
      <c r="H67" s="5"/>
      <c r="I67" s="5"/>
      <c r="N67" s="7"/>
      <c r="O67" s="7"/>
    </row>
    <row r="68" spans="1:15" ht="15.75" thickBot="1">
      <c r="A68" s="189" t="s">
        <v>9</v>
      </c>
      <c r="B68" s="190"/>
      <c r="C68" s="190"/>
      <c r="D68" s="190"/>
      <c r="E68" s="190"/>
      <c r="F68" s="191"/>
      <c r="G68" s="98">
        <f>SUM(G56:G67)</f>
        <v>0</v>
      </c>
      <c r="H68" s="10"/>
      <c r="I68" s="82"/>
      <c r="N68" s="7"/>
      <c r="O68" s="7"/>
    </row>
    <row r="69" spans="1:15" ht="12.75" thickBot="1">
      <c r="A69" s="5"/>
      <c r="B69" s="5"/>
      <c r="C69" s="5"/>
      <c r="D69" s="5"/>
      <c r="E69" s="5"/>
      <c r="F69" s="5"/>
      <c r="G69" s="4"/>
      <c r="H69" s="5"/>
      <c r="I69" s="5"/>
      <c r="N69" s="7"/>
      <c r="O69" s="7"/>
    </row>
    <row r="70" spans="1:9" ht="15.75" thickBot="1">
      <c r="A70" s="194" t="s">
        <v>10</v>
      </c>
      <c r="B70" s="195"/>
      <c r="C70" s="195"/>
      <c r="D70" s="195"/>
      <c r="E70" s="195"/>
      <c r="F70" s="195"/>
      <c r="G70" s="195"/>
      <c r="H70" s="195"/>
      <c r="I70" s="196"/>
    </row>
    <row r="71" spans="1:9" ht="12.75" thickBot="1">
      <c r="A71" s="240" t="s">
        <v>83</v>
      </c>
      <c r="B71" s="241"/>
      <c r="C71" s="241"/>
      <c r="D71" s="241"/>
      <c r="E71" s="208"/>
      <c r="F71" s="108"/>
      <c r="G71" s="87" t="s">
        <v>1</v>
      </c>
      <c r="H71" s="240" t="s">
        <v>2</v>
      </c>
      <c r="I71" s="208"/>
    </row>
    <row r="72" spans="1:9" ht="12.75" thickBot="1">
      <c r="A72" s="249" t="s">
        <v>130</v>
      </c>
      <c r="B72" s="250"/>
      <c r="C72" s="250"/>
      <c r="D72" s="250"/>
      <c r="E72" s="251"/>
      <c r="F72" s="107"/>
      <c r="G72" s="125">
        <f>F72*3</f>
        <v>0</v>
      </c>
      <c r="H72" s="50"/>
      <c r="I72" s="18"/>
    </row>
    <row r="73" spans="1:9" ht="12.75" thickTop="1">
      <c r="A73" s="181" t="s">
        <v>11</v>
      </c>
      <c r="B73" s="192"/>
      <c r="C73" s="192"/>
      <c r="D73" s="192"/>
      <c r="E73" s="192"/>
      <c r="F73" s="193"/>
      <c r="G73" s="126"/>
      <c r="H73" s="86"/>
      <c r="I73" s="11"/>
    </row>
    <row r="74" spans="1:9" ht="12">
      <c r="A74" s="171" t="s">
        <v>116</v>
      </c>
      <c r="B74" s="172"/>
      <c r="C74" s="172"/>
      <c r="D74" s="172"/>
      <c r="E74" s="172"/>
      <c r="F74" s="173"/>
      <c r="G74" s="126"/>
      <c r="H74" s="86"/>
      <c r="I74" s="11"/>
    </row>
    <row r="75" spans="1:14" ht="12.75" thickBot="1">
      <c r="A75" s="182" t="s">
        <v>117</v>
      </c>
      <c r="B75" s="183"/>
      <c r="C75" s="183"/>
      <c r="D75" s="183"/>
      <c r="E75" s="183"/>
      <c r="F75" s="47"/>
      <c r="G75" s="125">
        <f>IF(F75&lt;=1,F75*12,IF(F75&gt;1,1111111111))</f>
        <v>0</v>
      </c>
      <c r="H75" s="50"/>
      <c r="I75" s="18"/>
      <c r="N75" s="3"/>
    </row>
    <row r="76" spans="1:9" ht="12.75" thickTop="1">
      <c r="A76" s="181" t="s">
        <v>118</v>
      </c>
      <c r="B76" s="192"/>
      <c r="C76" s="192"/>
      <c r="D76" s="192"/>
      <c r="E76" s="192"/>
      <c r="F76" s="193"/>
      <c r="G76" s="126"/>
      <c r="H76" s="6"/>
      <c r="I76" s="11"/>
    </row>
    <row r="77" spans="1:9" ht="12">
      <c r="A77" s="171" t="s">
        <v>119</v>
      </c>
      <c r="B77" s="172"/>
      <c r="C77" s="172"/>
      <c r="D77" s="172"/>
      <c r="E77" s="172"/>
      <c r="F77" s="173"/>
      <c r="G77" s="126"/>
      <c r="H77" s="6"/>
      <c r="I77" s="11"/>
    </row>
    <row r="78" spans="1:9" ht="12.75" thickBot="1">
      <c r="A78" s="237" t="s">
        <v>95</v>
      </c>
      <c r="B78" s="238"/>
      <c r="C78" s="238"/>
      <c r="D78" s="238"/>
      <c r="E78" s="239"/>
      <c r="F78" s="47"/>
      <c r="G78" s="128">
        <f>F78*5</f>
        <v>0</v>
      </c>
      <c r="H78" s="15"/>
      <c r="I78" s="18"/>
    </row>
    <row r="79" spans="1:9" ht="12.75" thickTop="1">
      <c r="A79" s="179" t="s">
        <v>87</v>
      </c>
      <c r="B79" s="214"/>
      <c r="C79" s="214"/>
      <c r="D79" s="214"/>
      <c r="E79" s="214"/>
      <c r="F79" s="193"/>
      <c r="G79" s="124"/>
      <c r="H79" s="6"/>
      <c r="I79" s="11"/>
    </row>
    <row r="80" spans="1:9" ht="12">
      <c r="A80" s="171" t="s">
        <v>131</v>
      </c>
      <c r="B80" s="172"/>
      <c r="C80" s="172"/>
      <c r="D80" s="172"/>
      <c r="E80" s="172"/>
      <c r="F80" s="173"/>
      <c r="G80" s="126"/>
      <c r="H80" s="30"/>
      <c r="I80" s="80"/>
    </row>
    <row r="81" spans="1:9" ht="12.75" thickBot="1">
      <c r="A81" s="237" t="s">
        <v>132</v>
      </c>
      <c r="B81" s="238"/>
      <c r="C81" s="238"/>
      <c r="D81" s="238"/>
      <c r="E81" s="239"/>
      <c r="F81" s="47"/>
      <c r="G81" s="128">
        <f>F81*3</f>
        <v>0</v>
      </c>
      <c r="H81" s="15"/>
      <c r="I81" s="18"/>
    </row>
    <row r="82" spans="1:9" ht="12.75" thickTop="1">
      <c r="A82" s="181" t="s">
        <v>120</v>
      </c>
      <c r="B82" s="192"/>
      <c r="C82" s="192"/>
      <c r="D82" s="192"/>
      <c r="E82" s="192"/>
      <c r="F82" s="193"/>
      <c r="G82" s="126"/>
      <c r="H82" s="6"/>
      <c r="I82" s="11"/>
    </row>
    <row r="83" spans="1:9" ht="12">
      <c r="A83" s="171" t="s">
        <v>12</v>
      </c>
      <c r="B83" s="172"/>
      <c r="C83" s="172"/>
      <c r="D83" s="172"/>
      <c r="E83" s="172"/>
      <c r="F83" s="173"/>
      <c r="G83" s="126"/>
      <c r="H83" s="6"/>
      <c r="I83" s="11"/>
    </row>
    <row r="84" spans="1:9" ht="12.75" thickBot="1">
      <c r="A84" s="237" t="s">
        <v>96</v>
      </c>
      <c r="B84" s="238"/>
      <c r="C84" s="238"/>
      <c r="D84" s="238"/>
      <c r="E84" s="239"/>
      <c r="F84" s="47"/>
      <c r="G84" s="128">
        <f>F84*1</f>
        <v>0</v>
      </c>
      <c r="H84" s="15"/>
      <c r="I84" s="18"/>
    </row>
    <row r="85" spans="1:9" ht="12.75" thickTop="1">
      <c r="A85" s="181" t="s">
        <v>32</v>
      </c>
      <c r="B85" s="192"/>
      <c r="C85" s="192"/>
      <c r="D85" s="192"/>
      <c r="E85" s="192"/>
      <c r="F85" s="193"/>
      <c r="G85" s="126"/>
      <c r="H85" s="6"/>
      <c r="I85" s="11"/>
    </row>
    <row r="86" spans="1:9" ht="12">
      <c r="A86" s="171" t="s">
        <v>30</v>
      </c>
      <c r="B86" s="172"/>
      <c r="C86" s="172"/>
      <c r="D86" s="172"/>
      <c r="E86" s="172"/>
      <c r="F86" s="173"/>
      <c r="G86" s="126"/>
      <c r="H86" s="6"/>
      <c r="I86" s="11"/>
    </row>
    <row r="87" spans="1:9" ht="12.75" thickBot="1">
      <c r="A87" s="237" t="s">
        <v>121</v>
      </c>
      <c r="B87" s="238"/>
      <c r="C87" s="238"/>
      <c r="D87" s="238"/>
      <c r="E87" s="239"/>
      <c r="F87" s="47"/>
      <c r="G87" s="128">
        <f>F87*5</f>
        <v>0</v>
      </c>
      <c r="H87" s="15"/>
      <c r="I87" s="18"/>
    </row>
    <row r="88" spans="1:9" ht="12.75" thickTop="1">
      <c r="A88" s="181" t="s">
        <v>122</v>
      </c>
      <c r="B88" s="192"/>
      <c r="C88" s="192"/>
      <c r="D88" s="192"/>
      <c r="E88" s="192"/>
      <c r="F88" s="193"/>
      <c r="G88" s="126"/>
      <c r="H88" s="6"/>
      <c r="I88" s="11"/>
    </row>
    <row r="89" spans="1:9" ht="12.75" thickBot="1">
      <c r="A89" s="200" t="s">
        <v>39</v>
      </c>
      <c r="B89" s="201"/>
      <c r="C89" s="201"/>
      <c r="D89" s="201"/>
      <c r="E89" s="201"/>
      <c r="F89" s="47"/>
      <c r="G89" s="128">
        <f>IF(F89&lt;=1,F89*5,IF(F89&gt;1,1111111111))</f>
        <v>0</v>
      </c>
      <c r="H89" s="15"/>
      <c r="I89" s="18"/>
    </row>
    <row r="90" spans="1:9" ht="12.75" thickTop="1">
      <c r="A90" s="185" t="s">
        <v>16</v>
      </c>
      <c r="B90" s="186"/>
      <c r="C90" s="186"/>
      <c r="D90" s="186"/>
      <c r="E90" s="186"/>
      <c r="F90" s="233"/>
      <c r="G90" s="131"/>
      <c r="H90" s="6"/>
      <c r="I90" s="11"/>
    </row>
    <row r="91" spans="1:9" ht="12.75" thickBot="1">
      <c r="A91" s="234" t="s">
        <v>17</v>
      </c>
      <c r="B91" s="235"/>
      <c r="C91" s="235"/>
      <c r="D91" s="235"/>
      <c r="E91" s="235"/>
      <c r="F91" s="236"/>
      <c r="G91" s="143">
        <f>IF((G78+G81+G84+G87+G89)&gt;=10,10,IF((G78+G81+G84+G89)&lt;10,G78+G81+G84+G89))</f>
        <v>0</v>
      </c>
      <c r="H91" s="88"/>
      <c r="I91" s="18"/>
    </row>
    <row r="92" spans="1:9" ht="12.75" thickTop="1">
      <c r="A92" s="181" t="s">
        <v>13</v>
      </c>
      <c r="B92" s="192"/>
      <c r="C92" s="192"/>
      <c r="D92" s="192"/>
      <c r="E92" s="192"/>
      <c r="F92" s="193"/>
      <c r="G92" s="144"/>
      <c r="H92" s="6"/>
      <c r="I92" s="11"/>
    </row>
    <row r="93" spans="1:9" ht="12">
      <c r="A93" s="171" t="s">
        <v>14</v>
      </c>
      <c r="B93" s="172"/>
      <c r="C93" s="172"/>
      <c r="D93" s="172"/>
      <c r="E93" s="172"/>
      <c r="F93" s="173"/>
      <c r="G93" s="144"/>
      <c r="H93" s="6"/>
      <c r="I93" s="11"/>
    </row>
    <row r="94" spans="1:9" ht="12">
      <c r="A94" s="171" t="s">
        <v>15</v>
      </c>
      <c r="B94" s="172"/>
      <c r="C94" s="172"/>
      <c r="D94" s="172"/>
      <c r="E94" s="172"/>
      <c r="F94" s="173"/>
      <c r="G94" s="144"/>
      <c r="H94" s="6"/>
      <c r="I94" s="11"/>
    </row>
    <row r="95" spans="1:9" ht="12">
      <c r="A95" s="171" t="s">
        <v>123</v>
      </c>
      <c r="B95" s="172"/>
      <c r="C95" s="172"/>
      <c r="D95" s="172"/>
      <c r="E95" s="172"/>
      <c r="F95" s="173"/>
      <c r="G95" s="144"/>
      <c r="H95" s="86"/>
      <c r="I95" s="11"/>
    </row>
    <row r="96" spans="1:9" ht="12.75" thickBot="1">
      <c r="A96" s="237" t="s">
        <v>92</v>
      </c>
      <c r="B96" s="238"/>
      <c r="C96" s="238"/>
      <c r="D96" s="238"/>
      <c r="E96" s="239"/>
      <c r="F96" s="47"/>
      <c r="G96" s="145">
        <f>IF(F96&lt;=3,F96*1,IF(F96&gt;3,1111111111))</f>
        <v>0</v>
      </c>
      <c r="H96" s="50"/>
      <c r="I96" s="18"/>
    </row>
    <row r="97" spans="1:9" ht="13.5" thickBot="1" thickTop="1">
      <c r="A97" s="9"/>
      <c r="B97" s="9"/>
      <c r="C97" s="9"/>
      <c r="D97" s="9"/>
      <c r="E97" s="9"/>
      <c r="F97" s="9"/>
      <c r="G97" s="131"/>
      <c r="H97" s="39"/>
      <c r="I97" s="5"/>
    </row>
    <row r="98" spans="1:9" ht="15.75" thickBot="1">
      <c r="A98" s="189" t="s">
        <v>40</v>
      </c>
      <c r="B98" s="190"/>
      <c r="C98" s="190"/>
      <c r="D98" s="190"/>
      <c r="E98" s="190"/>
      <c r="F98" s="191"/>
      <c r="G98" s="146">
        <f>G96+G91+G72+G75</f>
        <v>0</v>
      </c>
      <c r="H98" s="10"/>
      <c r="I98" s="82"/>
    </row>
    <row r="99" spans="1:9" ht="12">
      <c r="A99" s="9"/>
      <c r="B99" s="9"/>
      <c r="C99" s="9"/>
      <c r="D99" s="9"/>
      <c r="E99" s="9"/>
      <c r="F99" s="9"/>
      <c r="G99" s="99"/>
      <c r="H99" s="39"/>
      <c r="I99" s="5"/>
    </row>
    <row r="100" spans="1:9" ht="12">
      <c r="A100" s="3"/>
      <c r="B100" s="3"/>
      <c r="C100" s="3"/>
      <c r="D100" s="3"/>
      <c r="E100" s="3"/>
      <c r="F100" s="3"/>
      <c r="G100" s="100"/>
      <c r="H100" s="3"/>
      <c r="I100" s="3"/>
    </row>
    <row r="101" ht="12">
      <c r="G101" s="101"/>
    </row>
    <row r="102" spans="1:9" ht="12">
      <c r="A102" s="3"/>
      <c r="B102" s="3"/>
      <c r="C102" s="3"/>
      <c r="D102" s="3"/>
      <c r="E102" s="3"/>
      <c r="F102" s="3"/>
      <c r="G102" s="100"/>
      <c r="H102" s="3"/>
      <c r="I102" s="3"/>
    </row>
    <row r="103" spans="1:9" ht="12.75" thickBot="1">
      <c r="A103" s="3"/>
      <c r="B103" s="3"/>
      <c r="C103" s="3"/>
      <c r="D103" s="3"/>
      <c r="E103" s="3"/>
      <c r="F103" s="3"/>
      <c r="G103" s="100"/>
      <c r="H103" s="3"/>
      <c r="I103" s="3"/>
    </row>
    <row r="104" spans="1:9" ht="15.75" thickBot="1">
      <c r="A104" s="189" t="s">
        <v>28</v>
      </c>
      <c r="B104" s="190"/>
      <c r="C104" s="190"/>
      <c r="D104" s="190"/>
      <c r="E104" s="190"/>
      <c r="F104" s="191"/>
      <c r="G104" s="100"/>
      <c r="H104" s="3"/>
      <c r="I104" s="3"/>
    </row>
    <row r="105" spans="1:9" ht="12.75" thickBot="1">
      <c r="A105" s="3"/>
      <c r="B105" s="3"/>
      <c r="C105" s="3"/>
      <c r="D105" s="3"/>
      <c r="E105" s="3"/>
      <c r="F105" s="3"/>
      <c r="G105" s="100"/>
      <c r="H105" s="3"/>
      <c r="I105" s="3"/>
    </row>
    <row r="106" spans="1:9" ht="15.75" thickBot="1">
      <c r="A106" s="189" t="s">
        <v>5</v>
      </c>
      <c r="B106" s="190"/>
      <c r="C106" s="190"/>
      <c r="D106" s="190"/>
      <c r="E106" s="190"/>
      <c r="F106" s="191"/>
      <c r="G106" s="133">
        <f>G45</f>
        <v>0</v>
      </c>
      <c r="H106" s="10"/>
      <c r="I106" s="82"/>
    </row>
    <row r="107" spans="1:9" ht="15.75" thickBot="1">
      <c r="A107" s="3"/>
      <c r="B107" s="3"/>
      <c r="C107" s="3"/>
      <c r="D107" s="3"/>
      <c r="E107" s="3"/>
      <c r="F107" s="3"/>
      <c r="G107" s="134"/>
      <c r="H107" s="3"/>
      <c r="I107" s="3"/>
    </row>
    <row r="108" spans="1:9" ht="15.75" thickBot="1">
      <c r="A108" s="189" t="s">
        <v>9</v>
      </c>
      <c r="B108" s="190"/>
      <c r="C108" s="190"/>
      <c r="D108" s="190"/>
      <c r="E108" s="190"/>
      <c r="F108" s="191"/>
      <c r="G108" s="133">
        <f>G68</f>
        <v>0</v>
      </c>
      <c r="H108" s="10"/>
      <c r="I108" s="82"/>
    </row>
    <row r="109" spans="1:9" ht="15.75" thickBot="1">
      <c r="A109" s="3"/>
      <c r="B109" s="3"/>
      <c r="C109" s="3"/>
      <c r="D109" s="3"/>
      <c r="E109" s="3"/>
      <c r="F109" s="3"/>
      <c r="G109" s="134"/>
      <c r="H109" s="3"/>
      <c r="I109" s="3"/>
    </row>
    <row r="110" spans="1:9" ht="15.75" thickBot="1">
      <c r="A110" s="189" t="s">
        <v>40</v>
      </c>
      <c r="B110" s="190"/>
      <c r="C110" s="190"/>
      <c r="D110" s="190"/>
      <c r="E110" s="190"/>
      <c r="F110" s="191"/>
      <c r="G110" s="133">
        <f>G98</f>
        <v>0</v>
      </c>
      <c r="H110" s="10"/>
      <c r="I110" s="82"/>
    </row>
    <row r="111" spans="1:9" ht="15.75" thickBot="1">
      <c r="A111" s="3"/>
      <c r="B111" s="3"/>
      <c r="C111" s="3"/>
      <c r="D111" s="3"/>
      <c r="E111" s="3"/>
      <c r="F111" s="3"/>
      <c r="G111" s="134"/>
      <c r="H111" s="3"/>
      <c r="I111" s="3"/>
    </row>
    <row r="112" spans="1:9" ht="15.75" thickBot="1">
      <c r="A112" s="189" t="s">
        <v>20</v>
      </c>
      <c r="B112" s="190"/>
      <c r="C112" s="190"/>
      <c r="D112" s="190"/>
      <c r="E112" s="190"/>
      <c r="F112" s="191"/>
      <c r="G112" s="133">
        <f>SUM(G106:G111)</f>
        <v>0</v>
      </c>
      <c r="H112" s="10"/>
      <c r="I112" s="82"/>
    </row>
    <row r="115" spans="1:4" s="38" customFormat="1" ht="15">
      <c r="A115" s="37" t="s">
        <v>21</v>
      </c>
      <c r="B115" s="197"/>
      <c r="C115" s="198"/>
      <c r="D115" s="199"/>
    </row>
    <row r="117" spans="2:9" ht="12">
      <c r="B117" s="21"/>
      <c r="E117" s="2"/>
      <c r="F117" s="187" t="s">
        <v>22</v>
      </c>
      <c r="G117" s="188"/>
      <c r="H117" s="2"/>
      <c r="I117" s="2"/>
    </row>
    <row r="120" spans="4:9" ht="12.75" thickBot="1">
      <c r="D120" s="2"/>
      <c r="E120" s="22"/>
      <c r="F120" s="22"/>
      <c r="G120" s="22"/>
      <c r="H120" s="22"/>
      <c r="I120" s="22"/>
    </row>
    <row r="127" spans="5:9" ht="12">
      <c r="E127" s="232"/>
      <c r="F127" s="232"/>
      <c r="G127" s="232"/>
      <c r="H127" s="232"/>
      <c r="I127" s="232"/>
    </row>
  </sheetData>
  <sheetProtection/>
  <mergeCells count="91">
    <mergeCell ref="A14:F14"/>
    <mergeCell ref="A10:F10"/>
    <mergeCell ref="H71:I71"/>
    <mergeCell ref="A72:E72"/>
    <mergeCell ref="A11:F11"/>
    <mergeCell ref="A13:F13"/>
    <mergeCell ref="A19:E19"/>
    <mergeCell ref="A27:E27"/>
    <mergeCell ref="A36:E36"/>
    <mergeCell ref="A38:E38"/>
    <mergeCell ref="A54:F54"/>
    <mergeCell ref="A59:F59"/>
    <mergeCell ref="A60:F60"/>
    <mergeCell ref="A53:F53"/>
    <mergeCell ref="A58:E58"/>
    <mergeCell ref="A56:E56"/>
    <mergeCell ref="A77:F77"/>
    <mergeCell ref="A71:E71"/>
    <mergeCell ref="A61:E61"/>
    <mergeCell ref="A66:E66"/>
    <mergeCell ref="A62:F62"/>
    <mergeCell ref="A63:F63"/>
    <mergeCell ref="A64:F64"/>
    <mergeCell ref="A75:E75"/>
    <mergeCell ref="A68:F68"/>
    <mergeCell ref="A65:F65"/>
    <mergeCell ref="A52:F52"/>
    <mergeCell ref="A39:F39"/>
    <mergeCell ref="A87:E87"/>
    <mergeCell ref="A79:F79"/>
    <mergeCell ref="A80:F80"/>
    <mergeCell ref="A82:F82"/>
    <mergeCell ref="A81:E81"/>
    <mergeCell ref="A55:F55"/>
    <mergeCell ref="A40:E40"/>
    <mergeCell ref="A78:E78"/>
    <mergeCell ref="A83:F83"/>
    <mergeCell ref="A110:F110"/>
    <mergeCell ref="A90:F90"/>
    <mergeCell ref="A91:F91"/>
    <mergeCell ref="A96:E96"/>
    <mergeCell ref="A85:F85"/>
    <mergeCell ref="A86:F86"/>
    <mergeCell ref="A84:E84"/>
    <mergeCell ref="E127:I127"/>
    <mergeCell ref="A88:F88"/>
    <mergeCell ref="A92:F92"/>
    <mergeCell ref="A93:F93"/>
    <mergeCell ref="A98:F98"/>
    <mergeCell ref="A94:F94"/>
    <mergeCell ref="A104:F104"/>
    <mergeCell ref="A106:F106"/>
    <mergeCell ref="A95:F95"/>
    <mergeCell ref="A108:F108"/>
    <mergeCell ref="A31:F31"/>
    <mergeCell ref="A37:F37"/>
    <mergeCell ref="A32:F32"/>
    <mergeCell ref="A51:I51"/>
    <mergeCell ref="A43:E43"/>
    <mergeCell ref="A1:I1"/>
    <mergeCell ref="A2:I2"/>
    <mergeCell ref="B4:I4"/>
    <mergeCell ref="A9:I9"/>
    <mergeCell ref="A6:B6"/>
    <mergeCell ref="E6:G6"/>
    <mergeCell ref="A8:B8"/>
    <mergeCell ref="H10:I10"/>
    <mergeCell ref="H52:I52"/>
    <mergeCell ref="A28:F28"/>
    <mergeCell ref="A29:F29"/>
    <mergeCell ref="A41:F41"/>
    <mergeCell ref="A45:F45"/>
    <mergeCell ref="A42:F42"/>
    <mergeCell ref="A25:F25"/>
    <mergeCell ref="A34:B34"/>
    <mergeCell ref="F117:G117"/>
    <mergeCell ref="A112:F112"/>
    <mergeCell ref="A57:F57"/>
    <mergeCell ref="A73:F73"/>
    <mergeCell ref="A74:F74"/>
    <mergeCell ref="A70:I70"/>
    <mergeCell ref="A76:F76"/>
    <mergeCell ref="B115:D115"/>
    <mergeCell ref="A89:E89"/>
    <mergeCell ref="A26:F26"/>
    <mergeCell ref="A18:F18"/>
    <mergeCell ref="A16:F16"/>
    <mergeCell ref="A20:F20"/>
    <mergeCell ref="A23:F23"/>
    <mergeCell ref="A17:E17"/>
    <mergeCell ref="A21:F21"/>
  </mergeCells>
  <printOptions/>
  <pageMargins left="0.78" right="0.72" top="1" bottom="1" header="0.5" footer="0.5"/>
  <pageSetup orientation="portrait" paperSize="9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99"/>
  <sheetViews>
    <sheetView workbookViewId="0" topLeftCell="A92">
      <selection activeCell="A99" sqref="A99:D99"/>
    </sheetView>
  </sheetViews>
  <sheetFormatPr defaultColWidth="8.8515625" defaultRowHeight="12.75"/>
  <cols>
    <col min="1" max="1" width="8.8515625" style="0" customWidth="1"/>
    <col min="2" max="2" width="10.00390625" style="0" customWidth="1"/>
    <col min="3" max="3" width="8.28125" style="0" customWidth="1"/>
    <col min="4" max="4" width="20.421875" style="0" customWidth="1"/>
    <col min="5" max="5" width="8.421875" style="0" customWidth="1"/>
    <col min="6" max="6" width="13.421875" style="0" customWidth="1"/>
    <col min="7" max="7" width="7.140625" style="0" customWidth="1"/>
    <col min="8" max="8" width="9.8515625" style="0" customWidth="1"/>
    <col min="9" max="9" width="9.7109375" style="0" customWidth="1"/>
    <col min="10" max="10" width="8.8515625" style="0" customWidth="1"/>
    <col min="11" max="11" width="9.140625" style="3" customWidth="1"/>
  </cols>
  <sheetData>
    <row r="1" spans="1:9" ht="15">
      <c r="A1" s="268" t="s">
        <v>70</v>
      </c>
      <c r="B1" s="269"/>
      <c r="C1" s="269"/>
      <c r="D1" s="269"/>
      <c r="E1" s="269"/>
      <c r="F1" s="269"/>
      <c r="G1" s="269"/>
      <c r="H1" s="269"/>
      <c r="I1" s="270"/>
    </row>
    <row r="2" spans="1:9" ht="12.75">
      <c r="A2" s="23"/>
      <c r="B2" s="23"/>
      <c r="C2" s="23"/>
      <c r="D2" s="23"/>
      <c r="E2" s="23"/>
      <c r="F2" s="23"/>
      <c r="G2" s="23"/>
      <c r="H2" s="23"/>
      <c r="I2" s="23"/>
    </row>
    <row r="3" spans="1:9" ht="15">
      <c r="A3" s="13" t="s">
        <v>41</v>
      </c>
      <c r="B3" s="274"/>
      <c r="C3" s="275"/>
      <c r="D3" s="275"/>
      <c r="E3" s="275"/>
      <c r="F3" s="276"/>
      <c r="G3" s="77"/>
      <c r="H3" s="52"/>
      <c r="I3" s="52"/>
    </row>
    <row r="4" spans="1:9" ht="12">
      <c r="A4" s="53" t="s">
        <v>42</v>
      </c>
      <c r="B4" s="271"/>
      <c r="C4" s="272"/>
      <c r="D4" s="272"/>
      <c r="E4" s="272"/>
      <c r="F4" s="273"/>
      <c r="G4" s="51"/>
      <c r="H4" s="73"/>
      <c r="I4" s="52"/>
    </row>
    <row r="5" spans="1:9" ht="12">
      <c r="A5" s="73"/>
      <c r="B5" s="52"/>
      <c r="C5" s="52"/>
      <c r="D5" s="52"/>
      <c r="E5" s="52"/>
      <c r="F5" s="52"/>
      <c r="G5" s="51"/>
      <c r="H5" s="73"/>
      <c r="I5" s="52"/>
    </row>
    <row r="6" spans="1:11" s="2" customFormat="1" ht="12.75" thickBot="1">
      <c r="A6" s="277" t="s">
        <v>99</v>
      </c>
      <c r="B6" s="277"/>
      <c r="C6" s="277"/>
      <c r="D6" s="159" t="s">
        <v>76</v>
      </c>
      <c r="E6" s="5"/>
      <c r="F6" s="5"/>
      <c r="G6" s="158" t="s">
        <v>89</v>
      </c>
      <c r="H6" s="158" t="s">
        <v>91</v>
      </c>
      <c r="I6" s="158" t="s">
        <v>90</v>
      </c>
      <c r="K6" s="5"/>
    </row>
    <row r="7" spans="1:9" ht="13.5" thickBot="1">
      <c r="A7" s="227" t="s">
        <v>31</v>
      </c>
      <c r="B7" s="228"/>
      <c r="C7" s="228"/>
      <c r="D7" s="228"/>
      <c r="E7" s="228"/>
      <c r="F7" s="228"/>
      <c r="G7" s="228"/>
      <c r="H7" s="228"/>
      <c r="I7" s="229"/>
    </row>
    <row r="8" spans="1:9" ht="12.75" thickBot="1">
      <c r="A8" s="240" t="s">
        <v>0</v>
      </c>
      <c r="B8" s="241"/>
      <c r="C8" s="241"/>
      <c r="D8" s="241"/>
      <c r="E8" s="241"/>
      <c r="F8" s="241"/>
      <c r="G8" s="242"/>
      <c r="H8" s="136" t="s">
        <v>43</v>
      </c>
      <c r="I8" s="163" t="s">
        <v>52</v>
      </c>
    </row>
    <row r="9" spans="1:9" ht="12">
      <c r="A9" s="174" t="s">
        <v>64</v>
      </c>
      <c r="B9" s="175"/>
      <c r="C9" s="175"/>
      <c r="D9" s="175"/>
      <c r="E9" s="175"/>
      <c r="F9" s="175"/>
      <c r="G9" s="175"/>
      <c r="H9" s="14"/>
      <c r="I9" s="14"/>
    </row>
    <row r="10" spans="1:9" ht="12">
      <c r="A10" s="258" t="s">
        <v>135</v>
      </c>
      <c r="B10" s="192"/>
      <c r="C10" s="192"/>
      <c r="D10" s="192"/>
      <c r="E10" s="192"/>
      <c r="F10" s="192"/>
      <c r="G10" s="193"/>
      <c r="H10" s="14"/>
      <c r="I10" s="14"/>
    </row>
    <row r="11" spans="1:9" ht="12">
      <c r="A11" s="258" t="s">
        <v>136</v>
      </c>
      <c r="B11" s="259"/>
      <c r="C11" s="259"/>
      <c r="D11" s="259"/>
      <c r="E11" s="259"/>
      <c r="F11" s="259"/>
      <c r="G11" s="260"/>
      <c r="H11" s="14"/>
      <c r="I11" s="14"/>
    </row>
    <row r="12" spans="1:10" ht="12.75" thickBot="1">
      <c r="A12" s="246" t="s">
        <v>47</v>
      </c>
      <c r="B12" s="261"/>
      <c r="C12" s="45"/>
      <c r="D12" s="117" t="s">
        <v>46</v>
      </c>
      <c r="E12" s="45"/>
      <c r="F12" s="109" t="s">
        <v>45</v>
      </c>
      <c r="G12" s="70">
        <f>(C12*12)+E12</f>
        <v>0</v>
      </c>
      <c r="H12" s="150"/>
      <c r="I12" s="16"/>
      <c r="J12" s="2"/>
    </row>
    <row r="13" spans="1:9" ht="12.75" thickTop="1">
      <c r="A13" s="174" t="s">
        <v>48</v>
      </c>
      <c r="B13" s="175"/>
      <c r="C13" s="175"/>
      <c r="D13" s="175"/>
      <c r="E13" s="175"/>
      <c r="F13" s="175"/>
      <c r="G13" s="175"/>
      <c r="H13" s="61"/>
      <c r="I13" s="14"/>
    </row>
    <row r="14" spans="1:9" ht="12">
      <c r="A14" s="258" t="s">
        <v>137</v>
      </c>
      <c r="B14" s="259"/>
      <c r="C14" s="259"/>
      <c r="D14" s="259"/>
      <c r="E14" s="259"/>
      <c r="F14" s="259"/>
      <c r="G14" s="260"/>
      <c r="H14" s="61"/>
      <c r="I14" s="14"/>
    </row>
    <row r="15" spans="1:9" ht="12.75" thickBot="1">
      <c r="A15" s="246" t="s">
        <v>47</v>
      </c>
      <c r="B15" s="261"/>
      <c r="C15" s="45"/>
      <c r="D15" s="117" t="s">
        <v>46</v>
      </c>
      <c r="E15" s="45"/>
      <c r="F15" s="109" t="s">
        <v>45</v>
      </c>
      <c r="G15" s="70">
        <f>(C15*12)+E15</f>
        <v>0</v>
      </c>
      <c r="H15" s="150"/>
      <c r="I15" s="16"/>
    </row>
    <row r="16" spans="1:9" ht="12.75" thickTop="1">
      <c r="A16" s="209" t="s">
        <v>71</v>
      </c>
      <c r="B16" s="177"/>
      <c r="C16" s="177"/>
      <c r="D16" s="177"/>
      <c r="E16" s="177"/>
      <c r="F16" s="177"/>
      <c r="G16" s="178"/>
      <c r="H16" s="142"/>
      <c r="I16" s="29"/>
    </row>
    <row r="17" spans="1:9" ht="12">
      <c r="A17" s="258" t="s">
        <v>138</v>
      </c>
      <c r="B17" s="259"/>
      <c r="C17" s="259"/>
      <c r="D17" s="259"/>
      <c r="E17" s="259"/>
      <c r="F17" s="259"/>
      <c r="G17" s="260"/>
      <c r="H17" s="61"/>
      <c r="I17" s="14"/>
    </row>
    <row r="18" spans="1:9" ht="12.75" thickBot="1">
      <c r="A18" s="246" t="s">
        <v>47</v>
      </c>
      <c r="B18" s="261"/>
      <c r="C18" s="45"/>
      <c r="D18" s="117" t="s">
        <v>46</v>
      </c>
      <c r="E18" s="45"/>
      <c r="F18" s="109" t="s">
        <v>45</v>
      </c>
      <c r="G18" s="70">
        <f>(C18*12)+E18</f>
        <v>0</v>
      </c>
      <c r="H18" s="57"/>
      <c r="I18" s="16"/>
    </row>
    <row r="19" spans="1:9" ht="13.5" thickBot="1" thickTop="1">
      <c r="A19" s="278" t="s">
        <v>44</v>
      </c>
      <c r="B19" s="279"/>
      <c r="C19" s="279"/>
      <c r="D19" s="279"/>
      <c r="E19" s="279"/>
      <c r="F19" s="149" t="s">
        <v>57</v>
      </c>
      <c r="G19" s="71">
        <f>G12+G15+G18</f>
        <v>0</v>
      </c>
      <c r="H19" s="147">
        <f>(D19*24)+(G19*2)</f>
        <v>0</v>
      </c>
      <c r="I19" s="17"/>
    </row>
    <row r="20" spans="1:9" ht="12.75" thickTop="1">
      <c r="A20" s="174" t="s">
        <v>146</v>
      </c>
      <c r="B20" s="175"/>
      <c r="C20" s="175"/>
      <c r="D20" s="175"/>
      <c r="E20" s="175"/>
      <c r="F20" s="175"/>
      <c r="G20" s="175"/>
      <c r="H20" s="61"/>
      <c r="I20" s="14"/>
    </row>
    <row r="21" spans="1:9" ht="12">
      <c r="A21" s="258" t="s">
        <v>147</v>
      </c>
      <c r="B21" s="259"/>
      <c r="C21" s="259"/>
      <c r="D21" s="259"/>
      <c r="E21" s="259"/>
      <c r="F21" s="259"/>
      <c r="G21" s="260"/>
      <c r="H21" s="61"/>
      <c r="I21" s="14"/>
    </row>
    <row r="22" spans="1:9" ht="12.75" thickBot="1">
      <c r="A22" s="246" t="s">
        <v>47</v>
      </c>
      <c r="B22" s="261"/>
      <c r="C22" s="45"/>
      <c r="D22" s="117" t="s">
        <v>46</v>
      </c>
      <c r="E22" s="45"/>
      <c r="F22" s="109" t="s">
        <v>45</v>
      </c>
      <c r="G22" s="70">
        <f>(C22*12)+E22</f>
        <v>0</v>
      </c>
      <c r="H22" s="56">
        <f>G22*1</f>
        <v>0</v>
      </c>
      <c r="I22" s="16"/>
    </row>
    <row r="23" spans="1:9" ht="12.75" thickTop="1">
      <c r="A23" s="174" t="s">
        <v>72</v>
      </c>
      <c r="B23" s="175"/>
      <c r="C23" s="175"/>
      <c r="D23" s="175"/>
      <c r="E23" s="175"/>
      <c r="F23" s="175"/>
      <c r="G23" s="175"/>
      <c r="H23" s="61"/>
      <c r="I23" s="14"/>
    </row>
    <row r="24" spans="1:9" ht="12">
      <c r="A24" s="258" t="s">
        <v>139</v>
      </c>
      <c r="B24" s="259"/>
      <c r="C24" s="259"/>
      <c r="D24" s="259"/>
      <c r="E24" s="259"/>
      <c r="F24" s="259"/>
      <c r="G24" s="260"/>
      <c r="H24" s="61"/>
      <c r="I24" s="14"/>
    </row>
    <row r="25" spans="1:9" ht="12">
      <c r="A25" s="258" t="s">
        <v>140</v>
      </c>
      <c r="B25" s="259"/>
      <c r="C25" s="259"/>
      <c r="D25" s="259"/>
      <c r="E25" s="259"/>
      <c r="F25" s="259"/>
      <c r="G25" s="260"/>
      <c r="H25" s="61"/>
      <c r="I25" s="14"/>
    </row>
    <row r="26" spans="1:9" ht="12.75" thickBot="1">
      <c r="A26" s="246" t="s">
        <v>47</v>
      </c>
      <c r="B26" s="261"/>
      <c r="C26" s="45"/>
      <c r="D26" s="117" t="s">
        <v>46</v>
      </c>
      <c r="E26" s="45"/>
      <c r="F26" s="109" t="s">
        <v>45</v>
      </c>
      <c r="G26" s="70">
        <f>(C26*12)+E26</f>
        <v>0</v>
      </c>
      <c r="H26" s="56">
        <f>G26*1</f>
        <v>0</v>
      </c>
      <c r="I26" s="16"/>
    </row>
    <row r="27" spans="1:9" ht="12.75" thickTop="1">
      <c r="A27" s="179" t="s">
        <v>73</v>
      </c>
      <c r="B27" s="262"/>
      <c r="C27" s="262"/>
      <c r="D27" s="262"/>
      <c r="E27" s="262"/>
      <c r="F27" s="262"/>
      <c r="G27" s="263"/>
      <c r="H27" s="61"/>
      <c r="I27" s="14"/>
    </row>
    <row r="28" spans="1:9" ht="12">
      <c r="A28" s="258" t="s">
        <v>141</v>
      </c>
      <c r="B28" s="259"/>
      <c r="C28" s="259"/>
      <c r="D28" s="259"/>
      <c r="E28" s="259"/>
      <c r="F28" s="259"/>
      <c r="G28" s="260"/>
      <c r="H28" s="61"/>
      <c r="I28" s="14"/>
    </row>
    <row r="29" spans="1:9" ht="12">
      <c r="A29" s="258" t="s">
        <v>68</v>
      </c>
      <c r="B29" s="259"/>
      <c r="C29" s="259"/>
      <c r="D29" s="259"/>
      <c r="E29" s="259"/>
      <c r="F29" s="259"/>
      <c r="G29" s="260"/>
      <c r="H29" s="61"/>
      <c r="I29" s="14"/>
    </row>
    <row r="30" spans="1:16" ht="12.75" thickBot="1">
      <c r="A30" s="246" t="s">
        <v>47</v>
      </c>
      <c r="B30" s="261"/>
      <c r="C30" s="45"/>
      <c r="D30" s="117" t="s">
        <v>46</v>
      </c>
      <c r="E30" s="45"/>
      <c r="F30" s="109" t="s">
        <v>45</v>
      </c>
      <c r="G30" s="70">
        <f>(C30*12)+E30</f>
        <v>0</v>
      </c>
      <c r="H30" s="79"/>
      <c r="I30" s="16"/>
      <c r="J30" s="73"/>
      <c r="K30" s="73"/>
      <c r="L30" s="73"/>
      <c r="M30" s="73"/>
      <c r="N30" s="73"/>
      <c r="O30" s="4"/>
      <c r="P30" s="78"/>
    </row>
    <row r="31" spans="1:9" ht="12.75" thickTop="1">
      <c r="A31" s="179" t="s">
        <v>74</v>
      </c>
      <c r="B31" s="262"/>
      <c r="C31" s="262"/>
      <c r="D31" s="262"/>
      <c r="E31" s="262"/>
      <c r="F31" s="262"/>
      <c r="G31" s="263"/>
      <c r="H31" s="141"/>
      <c r="I31" s="14"/>
    </row>
    <row r="32" spans="1:9" ht="12">
      <c r="A32" s="258" t="s">
        <v>142</v>
      </c>
      <c r="B32" s="259"/>
      <c r="C32" s="259"/>
      <c r="D32" s="259"/>
      <c r="E32" s="259"/>
      <c r="F32" s="259"/>
      <c r="G32" s="260"/>
      <c r="H32" s="141"/>
      <c r="I32" s="14"/>
    </row>
    <row r="33" spans="1:9" ht="12">
      <c r="A33" s="258" t="s">
        <v>69</v>
      </c>
      <c r="B33" s="259"/>
      <c r="C33" s="259"/>
      <c r="D33" s="259"/>
      <c r="E33" s="259"/>
      <c r="F33" s="259"/>
      <c r="G33" s="260"/>
      <c r="H33" s="62"/>
      <c r="I33" s="14"/>
    </row>
    <row r="34" spans="1:9" ht="12.75" thickBot="1">
      <c r="A34" s="246" t="s">
        <v>47</v>
      </c>
      <c r="B34" s="261"/>
      <c r="C34" s="45"/>
      <c r="D34" s="117" t="s">
        <v>46</v>
      </c>
      <c r="E34" s="45"/>
      <c r="F34" s="109" t="s">
        <v>45</v>
      </c>
      <c r="G34" s="70">
        <f>(C34*12)+E34</f>
        <v>0</v>
      </c>
      <c r="H34" s="148"/>
      <c r="I34" s="16"/>
    </row>
    <row r="35" spans="1:9" ht="13.5" thickBot="1" thickTop="1">
      <c r="A35" s="234" t="s">
        <v>84</v>
      </c>
      <c r="B35" s="235"/>
      <c r="C35" s="235"/>
      <c r="D35" s="235"/>
      <c r="E35" s="235"/>
      <c r="F35" s="114" t="s">
        <v>49</v>
      </c>
      <c r="G35" s="72">
        <f>G30+G34</f>
        <v>0</v>
      </c>
      <c r="H35" s="121">
        <f>IF(G35&lt;=48,G35*1,IF(G35&gt;48,48+(G35-48)*2/3))</f>
        <v>0</v>
      </c>
      <c r="I35" s="16"/>
    </row>
    <row r="36" spans="1:9" ht="12.75" thickTop="1">
      <c r="A36" s="179" t="s">
        <v>67</v>
      </c>
      <c r="B36" s="214"/>
      <c r="C36" s="214"/>
      <c r="D36" s="214"/>
      <c r="E36" s="214"/>
      <c r="F36" s="214"/>
      <c r="G36" s="267"/>
      <c r="H36" s="62"/>
      <c r="I36" s="14"/>
    </row>
    <row r="37" spans="1:9" ht="12">
      <c r="A37" s="258" t="s">
        <v>148</v>
      </c>
      <c r="B37" s="259"/>
      <c r="C37" s="259"/>
      <c r="D37" s="259"/>
      <c r="E37" s="259"/>
      <c r="F37" s="259"/>
      <c r="G37" s="260"/>
      <c r="H37" s="64"/>
      <c r="I37" s="14"/>
    </row>
    <row r="38" spans="1:9" ht="12.75" thickBot="1">
      <c r="A38" s="246" t="s">
        <v>47</v>
      </c>
      <c r="B38" s="280"/>
      <c r="C38" s="45"/>
      <c r="D38" s="117" t="s">
        <v>46</v>
      </c>
      <c r="E38" s="45"/>
      <c r="F38" s="109" t="s">
        <v>45</v>
      </c>
      <c r="G38" s="55">
        <f>(C38*12)+E38</f>
        <v>0</v>
      </c>
      <c r="H38" s="119">
        <f>G38*1</f>
        <v>0</v>
      </c>
      <c r="I38" s="16"/>
    </row>
    <row r="39" spans="1:9" ht="12.75" thickTop="1">
      <c r="A39" s="179" t="s">
        <v>60</v>
      </c>
      <c r="B39" s="214"/>
      <c r="C39" s="214"/>
      <c r="D39" s="214"/>
      <c r="E39" s="214"/>
      <c r="F39" s="214"/>
      <c r="G39" s="267"/>
      <c r="H39" s="58"/>
      <c r="I39" s="14"/>
    </row>
    <row r="40" spans="1:11" ht="12.75" thickBot="1">
      <c r="A40" s="265" t="s">
        <v>143</v>
      </c>
      <c r="B40" s="266"/>
      <c r="C40" s="266"/>
      <c r="D40" s="266"/>
      <c r="E40" s="266"/>
      <c r="F40" s="114" t="s">
        <v>50</v>
      </c>
      <c r="G40" s="45"/>
      <c r="H40" s="140">
        <f>G40*1</f>
        <v>0</v>
      </c>
      <c r="I40" s="16"/>
      <c r="J40" s="63"/>
      <c r="K40" s="74"/>
    </row>
    <row r="41" spans="1:9" ht="12.75" thickTop="1">
      <c r="A41" s="181" t="s">
        <v>58</v>
      </c>
      <c r="B41" s="172"/>
      <c r="C41" s="172"/>
      <c r="D41" s="172"/>
      <c r="E41" s="172"/>
      <c r="F41" s="172"/>
      <c r="G41" s="172"/>
      <c r="H41" s="59"/>
      <c r="I41" s="14"/>
    </row>
    <row r="42" spans="1:9" ht="12">
      <c r="A42" s="258" t="s">
        <v>144</v>
      </c>
      <c r="B42" s="259"/>
      <c r="C42" s="259"/>
      <c r="D42" s="259"/>
      <c r="E42" s="259"/>
      <c r="F42" s="259"/>
      <c r="G42" s="260"/>
      <c r="H42" s="59"/>
      <c r="I42" s="14"/>
    </row>
    <row r="43" spans="1:9" ht="12.75" thickBot="1">
      <c r="A43" s="41"/>
      <c r="B43" s="42"/>
      <c r="C43" s="42"/>
      <c r="D43" s="42"/>
      <c r="E43" s="42"/>
      <c r="F43" s="114" t="s">
        <v>51</v>
      </c>
      <c r="G43" s="45"/>
      <c r="H43" s="123">
        <f>IF(G43&lt;=5,G43*8,IF(G43&gt;5,40+((G43-5)*12)))</f>
        <v>0</v>
      </c>
      <c r="I43" s="12"/>
    </row>
    <row r="44" spans="1:9" ht="12.75" thickTop="1">
      <c r="A44" s="179" t="s">
        <v>59</v>
      </c>
      <c r="B44" s="180"/>
      <c r="C44" s="180"/>
      <c r="D44" s="180"/>
      <c r="E44" s="180"/>
      <c r="F44" s="180"/>
      <c r="G44" s="264"/>
      <c r="H44" s="61"/>
      <c r="I44" s="8"/>
    </row>
    <row r="45" spans="1:9" ht="12">
      <c r="A45" s="171" t="s">
        <v>145</v>
      </c>
      <c r="B45" s="172"/>
      <c r="C45" s="172"/>
      <c r="D45" s="172"/>
      <c r="E45" s="172"/>
      <c r="F45" s="172"/>
      <c r="G45" s="173"/>
      <c r="H45" s="60"/>
      <c r="I45" s="14"/>
    </row>
    <row r="46" spans="1:9" ht="12.75" thickBot="1">
      <c r="A46" s="41"/>
      <c r="B46" s="42"/>
      <c r="C46" s="42"/>
      <c r="D46" s="42"/>
      <c r="E46" s="42"/>
      <c r="F46" s="114" t="s">
        <v>51</v>
      </c>
      <c r="G46" s="45"/>
      <c r="H46" s="121">
        <f>G46*4</f>
        <v>0</v>
      </c>
      <c r="I46" s="16"/>
    </row>
    <row r="47" spans="1:9" ht="12.75" thickTop="1">
      <c r="A47" s="181" t="s">
        <v>61</v>
      </c>
      <c r="B47" s="192"/>
      <c r="C47" s="192"/>
      <c r="D47" s="192"/>
      <c r="E47" s="192"/>
      <c r="F47" s="192"/>
      <c r="G47" s="193"/>
      <c r="H47" s="61"/>
      <c r="I47" s="14"/>
    </row>
    <row r="48" spans="1:9" ht="12">
      <c r="A48" s="171" t="s">
        <v>149</v>
      </c>
      <c r="B48" s="172"/>
      <c r="C48" s="172"/>
      <c r="D48" s="172"/>
      <c r="E48" s="172"/>
      <c r="F48" s="172"/>
      <c r="G48" s="172"/>
      <c r="H48" s="61"/>
      <c r="I48" s="14"/>
    </row>
    <row r="49" spans="1:9" ht="12.75" thickBot="1">
      <c r="A49" s="200" t="s">
        <v>100</v>
      </c>
      <c r="B49" s="201"/>
      <c r="C49" s="201"/>
      <c r="D49" s="201"/>
      <c r="E49" s="201"/>
      <c r="F49" s="217"/>
      <c r="G49" s="47"/>
      <c r="H49" s="121">
        <f>IF(G49&lt;=1,G49*40,IF(G49&gt;1,1111111111))</f>
        <v>0</v>
      </c>
      <c r="I49" s="16"/>
    </row>
    <row r="50" spans="1:9" ht="13.5" thickBot="1" thickTop="1">
      <c r="A50" s="9"/>
      <c r="B50" s="9"/>
      <c r="C50" s="9"/>
      <c r="D50" s="9"/>
      <c r="E50" s="9"/>
      <c r="F50" s="9"/>
      <c r="G50" s="9"/>
      <c r="H50" s="62"/>
      <c r="I50" s="5"/>
    </row>
    <row r="51" spans="1:9" ht="15.75" thickBot="1">
      <c r="A51" s="189" t="s">
        <v>5</v>
      </c>
      <c r="B51" s="190"/>
      <c r="C51" s="190"/>
      <c r="D51" s="190"/>
      <c r="E51" s="190"/>
      <c r="F51" s="190"/>
      <c r="G51" s="191"/>
      <c r="H51" s="155">
        <f>SUM(H19:H50)</f>
        <v>0</v>
      </c>
      <c r="I51" s="35"/>
    </row>
    <row r="52" spans="1:9" ht="15">
      <c r="A52" s="34"/>
      <c r="B52" s="34"/>
      <c r="C52" s="34"/>
      <c r="D52" s="34"/>
      <c r="E52" s="34"/>
      <c r="F52" s="34"/>
      <c r="G52" s="34"/>
      <c r="H52" s="3"/>
      <c r="I52" s="35"/>
    </row>
    <row r="53" spans="1:9" ht="15.75" thickBot="1">
      <c r="A53" s="34"/>
      <c r="B53" s="34"/>
      <c r="C53" s="34"/>
      <c r="D53" s="34"/>
      <c r="E53" s="34"/>
      <c r="F53" s="34"/>
      <c r="G53" s="34"/>
      <c r="H53" s="3"/>
      <c r="I53" s="35"/>
    </row>
    <row r="54" spans="1:9" ht="15.75" thickBot="1">
      <c r="A54" s="194" t="s">
        <v>6</v>
      </c>
      <c r="B54" s="215"/>
      <c r="C54" s="215"/>
      <c r="D54" s="215"/>
      <c r="E54" s="215"/>
      <c r="F54" s="215"/>
      <c r="G54" s="215"/>
      <c r="H54" s="215"/>
      <c r="I54" s="216"/>
    </row>
    <row r="55" spans="1:9" ht="12.75" thickBot="1">
      <c r="A55" s="240" t="s">
        <v>7</v>
      </c>
      <c r="B55" s="241"/>
      <c r="C55" s="241"/>
      <c r="D55" s="241"/>
      <c r="E55" s="241"/>
      <c r="F55" s="241"/>
      <c r="G55" s="242"/>
      <c r="H55" s="136" t="s">
        <v>43</v>
      </c>
      <c r="I55" s="164" t="s">
        <v>52</v>
      </c>
    </row>
    <row r="56" spans="1:9" ht="12">
      <c r="A56" s="181" t="s">
        <v>62</v>
      </c>
      <c r="B56" s="192"/>
      <c r="C56" s="192"/>
      <c r="D56" s="192"/>
      <c r="E56" s="192"/>
      <c r="F56" s="192"/>
      <c r="G56" s="192"/>
      <c r="H56" s="14"/>
      <c r="I56" s="14"/>
    </row>
    <row r="57" spans="1:9" ht="12">
      <c r="A57" s="171" t="s">
        <v>63</v>
      </c>
      <c r="B57" s="172"/>
      <c r="C57" s="172"/>
      <c r="D57" s="172"/>
      <c r="E57" s="172"/>
      <c r="F57" s="172"/>
      <c r="G57" s="173"/>
      <c r="H57" s="14"/>
      <c r="I57" s="14"/>
    </row>
    <row r="58" spans="1:9" ht="12">
      <c r="A58" s="171" t="s">
        <v>150</v>
      </c>
      <c r="B58" s="172"/>
      <c r="C58" s="172"/>
      <c r="D58" s="172"/>
      <c r="E58" s="172"/>
      <c r="F58" s="172"/>
      <c r="G58" s="173"/>
      <c r="H58" s="14"/>
      <c r="I58" s="14"/>
    </row>
    <row r="59" spans="1:9" ht="12.75" thickBot="1">
      <c r="A59" s="200" t="s">
        <v>37</v>
      </c>
      <c r="B59" s="201"/>
      <c r="C59" s="201"/>
      <c r="D59" s="201"/>
      <c r="E59" s="201"/>
      <c r="F59" s="201"/>
      <c r="G59" s="47"/>
      <c r="H59" s="56">
        <f>IF(G59&lt;=1,G59*24,IF(G59&gt;1,1111111))</f>
        <v>0</v>
      </c>
      <c r="I59" s="67"/>
    </row>
    <row r="60" spans="1:9" ht="13.5" thickBot="1" thickTop="1">
      <c r="A60" s="255" t="s">
        <v>151</v>
      </c>
      <c r="B60" s="256"/>
      <c r="C60" s="256"/>
      <c r="D60" s="256"/>
      <c r="E60" s="256"/>
      <c r="F60" s="151" t="s">
        <v>55</v>
      </c>
      <c r="G60" s="49"/>
      <c r="H60" s="56">
        <f>G60*16</f>
        <v>0</v>
      </c>
      <c r="I60" s="66"/>
    </row>
    <row r="61" spans="1:9" ht="12.75" thickTop="1">
      <c r="A61" s="179" t="s">
        <v>65</v>
      </c>
      <c r="B61" s="214"/>
      <c r="C61" s="214"/>
      <c r="D61" s="214"/>
      <c r="E61" s="214"/>
      <c r="F61" s="214"/>
      <c r="G61" s="267"/>
      <c r="H61" s="64"/>
      <c r="I61" s="14"/>
    </row>
    <row r="62" spans="1:9" ht="12">
      <c r="A62" s="210" t="s">
        <v>66</v>
      </c>
      <c r="B62" s="175"/>
      <c r="C62" s="175"/>
      <c r="D62" s="175"/>
      <c r="E62" s="175"/>
      <c r="F62" s="175"/>
      <c r="G62" s="176"/>
      <c r="H62" s="64"/>
      <c r="I62" s="14"/>
    </row>
    <row r="63" spans="1:9" ht="12.75" thickBot="1">
      <c r="A63" s="182" t="s">
        <v>152</v>
      </c>
      <c r="B63" s="183"/>
      <c r="C63" s="183"/>
      <c r="D63" s="183"/>
      <c r="E63" s="183"/>
      <c r="F63" s="109" t="s">
        <v>55</v>
      </c>
      <c r="G63" s="47"/>
      <c r="H63" s="56">
        <f>G63*12</f>
        <v>0</v>
      </c>
      <c r="I63" s="67"/>
    </row>
    <row r="64" spans="1:9" ht="12.75" thickTop="1">
      <c r="A64" s="179" t="s">
        <v>158</v>
      </c>
      <c r="B64" s="214"/>
      <c r="C64" s="214"/>
      <c r="D64" s="214"/>
      <c r="E64" s="214"/>
      <c r="F64" s="192"/>
      <c r="G64" s="193"/>
      <c r="H64" s="64"/>
      <c r="I64" s="14"/>
    </row>
    <row r="65" spans="1:9" ht="12">
      <c r="A65" s="171" t="s">
        <v>153</v>
      </c>
      <c r="B65" s="172"/>
      <c r="C65" s="172"/>
      <c r="D65" s="172"/>
      <c r="E65" s="172"/>
      <c r="F65" s="172"/>
      <c r="G65" s="173"/>
      <c r="H65" s="64"/>
      <c r="I65" s="14"/>
    </row>
    <row r="66" spans="1:9" ht="12">
      <c r="A66" s="171" t="s">
        <v>154</v>
      </c>
      <c r="B66" s="172"/>
      <c r="C66" s="172"/>
      <c r="D66" s="172"/>
      <c r="E66" s="172"/>
      <c r="F66" s="172"/>
      <c r="G66" s="173"/>
      <c r="H66" s="64"/>
      <c r="I66" s="14"/>
    </row>
    <row r="67" spans="1:15" ht="12.75" thickBot="1">
      <c r="A67" s="200" t="s">
        <v>56</v>
      </c>
      <c r="B67" s="201"/>
      <c r="C67" s="201"/>
      <c r="D67" s="201"/>
      <c r="E67" s="201"/>
      <c r="F67" s="201"/>
      <c r="G67" s="47"/>
      <c r="H67" s="56">
        <f>IF(G67&lt;=1,G67*24,IF(G67&gt;1,1111111))</f>
        <v>0</v>
      </c>
      <c r="I67" s="67"/>
      <c r="N67" s="7"/>
      <c r="O67" s="7"/>
    </row>
    <row r="68" spans="1:15" ht="13.5" thickBot="1" thickTop="1">
      <c r="A68" s="5"/>
      <c r="B68" s="5"/>
      <c r="C68" s="5"/>
      <c r="D68" s="5"/>
      <c r="E68" s="5"/>
      <c r="F68" s="5"/>
      <c r="G68" s="5"/>
      <c r="H68" s="62"/>
      <c r="I68" s="5"/>
      <c r="N68" s="7"/>
      <c r="O68" s="7"/>
    </row>
    <row r="69" spans="1:15" ht="15.75" thickBot="1">
      <c r="A69" s="189" t="s">
        <v>9</v>
      </c>
      <c r="B69" s="190"/>
      <c r="C69" s="190"/>
      <c r="D69" s="190"/>
      <c r="E69" s="190"/>
      <c r="F69" s="190"/>
      <c r="G69" s="191"/>
      <c r="H69" s="154">
        <f>SUM(H59:H68)</f>
        <v>0</v>
      </c>
      <c r="N69" s="7"/>
      <c r="O69" s="7"/>
    </row>
    <row r="70" spans="1:15" ht="12.75" thickBot="1">
      <c r="A70" s="5"/>
      <c r="B70" s="5"/>
      <c r="C70" s="5"/>
      <c r="D70" s="5"/>
      <c r="E70" s="5"/>
      <c r="F70" s="5"/>
      <c r="G70" s="5"/>
      <c r="H70" s="4"/>
      <c r="I70" s="5"/>
      <c r="N70" s="7"/>
      <c r="O70" s="7"/>
    </row>
    <row r="71" spans="1:9" ht="15.75" thickBot="1">
      <c r="A71" s="194" t="s">
        <v>10</v>
      </c>
      <c r="B71" s="195"/>
      <c r="C71" s="195"/>
      <c r="D71" s="195"/>
      <c r="E71" s="195"/>
      <c r="F71" s="195"/>
      <c r="G71" s="195"/>
      <c r="H71" s="195"/>
      <c r="I71" s="196"/>
    </row>
    <row r="72" spans="1:9" ht="12.75" thickBot="1">
      <c r="A72" s="240" t="s">
        <v>83</v>
      </c>
      <c r="B72" s="241"/>
      <c r="C72" s="241"/>
      <c r="D72" s="241"/>
      <c r="E72" s="241"/>
      <c r="F72" s="241"/>
      <c r="G72" s="208"/>
      <c r="H72" s="112" t="s">
        <v>43</v>
      </c>
      <c r="I72" s="163" t="s">
        <v>52</v>
      </c>
    </row>
    <row r="73" spans="1:9" ht="12">
      <c r="A73" s="181" t="s">
        <v>157</v>
      </c>
      <c r="B73" s="192"/>
      <c r="C73" s="192"/>
      <c r="D73" s="192"/>
      <c r="E73" s="192"/>
      <c r="F73" s="192"/>
      <c r="G73" s="193"/>
      <c r="H73" s="162"/>
      <c r="I73" s="19"/>
    </row>
    <row r="74" spans="1:9" ht="12">
      <c r="A74" s="258" t="s">
        <v>156</v>
      </c>
      <c r="B74" s="259"/>
      <c r="C74" s="259"/>
      <c r="D74" s="259"/>
      <c r="E74" s="259"/>
      <c r="F74" s="259"/>
      <c r="G74" s="260"/>
      <c r="H74" s="14"/>
      <c r="I74" s="19"/>
    </row>
    <row r="75" spans="1:9" ht="12.75" thickBot="1">
      <c r="A75" s="200" t="s">
        <v>56</v>
      </c>
      <c r="B75" s="201"/>
      <c r="C75" s="201"/>
      <c r="D75" s="201"/>
      <c r="E75" s="201"/>
      <c r="F75" s="201"/>
      <c r="G75" s="47"/>
      <c r="H75" s="123">
        <f>IF(G75&lt;=1,G75*12,IF(G75&gt;1,1111111))</f>
        <v>0</v>
      </c>
      <c r="I75" s="20"/>
    </row>
    <row r="76" spans="1:14" ht="12.75" thickTop="1">
      <c r="A76" s="181" t="s">
        <v>53</v>
      </c>
      <c r="B76" s="192"/>
      <c r="C76" s="192"/>
      <c r="D76" s="192"/>
      <c r="E76" s="192"/>
      <c r="F76" s="192"/>
      <c r="G76" s="193"/>
      <c r="H76" s="152"/>
      <c r="I76" s="65"/>
      <c r="N76" s="3"/>
    </row>
    <row r="77" spans="1:9" ht="12">
      <c r="A77" s="258" t="s">
        <v>155</v>
      </c>
      <c r="B77" s="259"/>
      <c r="C77" s="259"/>
      <c r="D77" s="259"/>
      <c r="E77" s="259"/>
      <c r="F77" s="259"/>
      <c r="G77" s="260"/>
      <c r="H77" s="120"/>
      <c r="I77" s="14"/>
    </row>
    <row r="78" spans="1:9" ht="12.75" thickBot="1">
      <c r="A78" s="200" t="s">
        <v>56</v>
      </c>
      <c r="B78" s="201"/>
      <c r="C78" s="201"/>
      <c r="D78" s="201"/>
      <c r="E78" s="201"/>
      <c r="F78" s="201"/>
      <c r="G78" s="47"/>
      <c r="H78" s="123">
        <f>IF(G78&lt;=1,G78*12,IF(G78&gt;1,1111111))</f>
        <v>0</v>
      </c>
      <c r="I78" s="16"/>
    </row>
    <row r="79" spans="1:9" ht="13.5" thickBot="1" thickTop="1">
      <c r="A79" s="9"/>
      <c r="B79" s="9"/>
      <c r="C79" s="9"/>
      <c r="D79" s="9"/>
      <c r="E79" s="9"/>
      <c r="F79" s="9"/>
      <c r="G79" s="9"/>
      <c r="H79" s="122"/>
      <c r="I79" s="39"/>
    </row>
    <row r="80" spans="1:8" ht="16.5" thickBot="1" thickTop="1">
      <c r="A80" s="189" t="s">
        <v>40</v>
      </c>
      <c r="B80" s="190"/>
      <c r="C80" s="190"/>
      <c r="D80" s="190"/>
      <c r="E80" s="190"/>
      <c r="F80" s="190"/>
      <c r="G80" s="191"/>
      <c r="H80" s="153">
        <f>SUM(H75:H79)</f>
        <v>0</v>
      </c>
    </row>
    <row r="81" spans="1:9" ht="12">
      <c r="A81" s="9"/>
      <c r="B81" s="9"/>
      <c r="C81" s="9"/>
      <c r="D81" s="9"/>
      <c r="E81" s="9"/>
      <c r="F81" s="9"/>
      <c r="G81" s="9"/>
      <c r="H81" s="5"/>
      <c r="I81" s="39"/>
    </row>
    <row r="82" spans="1:9" ht="15.75" thickBot="1">
      <c r="A82" s="34"/>
      <c r="B82" s="34"/>
      <c r="C82" s="34"/>
      <c r="D82" s="34"/>
      <c r="E82" s="34"/>
      <c r="F82" s="34"/>
      <c r="G82" s="34"/>
      <c r="H82" s="3"/>
      <c r="I82" s="3"/>
    </row>
    <row r="83" spans="1:9" ht="15.75" thickBot="1">
      <c r="A83" s="189" t="s">
        <v>28</v>
      </c>
      <c r="B83" s="190"/>
      <c r="C83" s="190"/>
      <c r="D83" s="190"/>
      <c r="E83" s="190"/>
      <c r="F83" s="190"/>
      <c r="G83" s="191"/>
      <c r="H83" s="3"/>
      <c r="I83" s="3"/>
    </row>
    <row r="84" spans="1:9" ht="12.75" thickBot="1">
      <c r="A84" s="3"/>
      <c r="B84" s="3"/>
      <c r="C84" s="3"/>
      <c r="D84" s="3"/>
      <c r="E84" s="3"/>
      <c r="F84" s="3"/>
      <c r="G84" s="3"/>
      <c r="H84" s="3"/>
      <c r="I84" s="3"/>
    </row>
    <row r="85" spans="1:11" ht="15.75" thickBot="1">
      <c r="A85" s="189" t="s">
        <v>5</v>
      </c>
      <c r="B85" s="190"/>
      <c r="C85" s="190"/>
      <c r="D85" s="190"/>
      <c r="E85" s="190"/>
      <c r="F85" s="190"/>
      <c r="G85" s="191"/>
      <c r="H85" s="3"/>
      <c r="I85" s="69">
        <f>H51</f>
        <v>0</v>
      </c>
      <c r="K85" s="75"/>
    </row>
    <row r="86" spans="1:9" ht="15.75" thickBot="1">
      <c r="A86" s="3"/>
      <c r="B86" s="3"/>
      <c r="C86" s="3"/>
      <c r="D86" s="3"/>
      <c r="E86" s="3"/>
      <c r="F86" s="3"/>
      <c r="G86" s="3"/>
      <c r="H86" s="3"/>
      <c r="I86" s="68"/>
    </row>
    <row r="87" spans="1:9" ht="15.75" thickBot="1">
      <c r="A87" s="189" t="s">
        <v>9</v>
      </c>
      <c r="B87" s="190"/>
      <c r="C87" s="190"/>
      <c r="D87" s="190"/>
      <c r="E87" s="190"/>
      <c r="F87" s="190"/>
      <c r="G87" s="191"/>
      <c r="H87" s="3"/>
      <c r="I87" s="69">
        <f>H69</f>
        <v>0</v>
      </c>
    </row>
    <row r="88" spans="1:9" ht="15.75" thickBot="1">
      <c r="A88" s="3"/>
      <c r="B88" s="3"/>
      <c r="C88" s="3"/>
      <c r="D88" s="3"/>
      <c r="E88" s="3"/>
      <c r="F88" s="3"/>
      <c r="G88" s="3"/>
      <c r="H88" s="3"/>
      <c r="I88" s="68"/>
    </row>
    <row r="89" spans="1:9" ht="15.75" thickBot="1">
      <c r="A89" s="189" t="s">
        <v>40</v>
      </c>
      <c r="B89" s="190"/>
      <c r="C89" s="190"/>
      <c r="D89" s="190"/>
      <c r="E89" s="190"/>
      <c r="F89" s="190"/>
      <c r="G89" s="191"/>
      <c r="H89" s="3"/>
      <c r="I89" s="69">
        <f>H80</f>
        <v>0</v>
      </c>
    </row>
    <row r="90" spans="1:9" ht="15.75" thickBot="1">
      <c r="A90" s="3"/>
      <c r="B90" s="3"/>
      <c r="C90" s="3"/>
      <c r="D90" s="3"/>
      <c r="E90" s="3"/>
      <c r="F90" s="3"/>
      <c r="G90" s="3"/>
      <c r="H90" s="3"/>
      <c r="I90" s="68"/>
    </row>
    <row r="91" spans="1:9" ht="15.75" thickBot="1">
      <c r="A91" s="189" t="s">
        <v>20</v>
      </c>
      <c r="B91" s="190"/>
      <c r="C91" s="190"/>
      <c r="D91" s="190"/>
      <c r="E91" s="190"/>
      <c r="F91" s="190"/>
      <c r="G91" s="191"/>
      <c r="H91" s="3"/>
      <c r="I91" s="69">
        <f>SUM(I85:I90)</f>
        <v>0</v>
      </c>
    </row>
    <row r="93" spans="1:11" s="38" customFormat="1" ht="15">
      <c r="A93" s="37" t="s">
        <v>21</v>
      </c>
      <c r="B93" s="197"/>
      <c r="C93" s="198"/>
      <c r="D93" s="199"/>
      <c r="E93" s="54"/>
      <c r="K93" s="76"/>
    </row>
    <row r="95" spans="2:9" ht="12">
      <c r="B95" s="21"/>
      <c r="F95" s="2"/>
      <c r="G95" s="187" t="s">
        <v>54</v>
      </c>
      <c r="H95" s="188"/>
      <c r="I95" s="2"/>
    </row>
    <row r="97" spans="4:9" ht="12.75" thickBot="1">
      <c r="D97" s="2"/>
      <c r="E97" s="2"/>
      <c r="F97" s="22"/>
      <c r="G97" s="22"/>
      <c r="H97" s="22"/>
      <c r="I97" s="22"/>
    </row>
    <row r="99" spans="1:4" ht="12">
      <c r="A99" s="232"/>
      <c r="B99" s="232"/>
      <c r="C99" s="232"/>
      <c r="D99" s="232"/>
    </row>
  </sheetData>
  <sheetProtection/>
  <mergeCells count="78">
    <mergeCell ref="A67:F67"/>
    <mergeCell ref="A75:F75"/>
    <mergeCell ref="A64:G64"/>
    <mergeCell ref="A65:G65"/>
    <mergeCell ref="A66:G66"/>
    <mergeCell ref="A71:I71"/>
    <mergeCell ref="A69:G69"/>
    <mergeCell ref="A72:G72"/>
    <mergeCell ref="A32:G32"/>
    <mergeCell ref="A37:G37"/>
    <mergeCell ref="A38:B38"/>
    <mergeCell ref="A41:G41"/>
    <mergeCell ref="A34:B34"/>
    <mergeCell ref="A35:E35"/>
    <mergeCell ref="A36:G36"/>
    <mergeCell ref="A33:G33"/>
    <mergeCell ref="A26:B26"/>
    <mergeCell ref="A18:B18"/>
    <mergeCell ref="A19:E19"/>
    <mergeCell ref="A24:G24"/>
    <mergeCell ref="A25:G25"/>
    <mergeCell ref="A23:G23"/>
    <mergeCell ref="A14:G14"/>
    <mergeCell ref="A12:B12"/>
    <mergeCell ref="A15:B15"/>
    <mergeCell ref="A60:E60"/>
    <mergeCell ref="A48:G48"/>
    <mergeCell ref="A49:F49"/>
    <mergeCell ref="A55:G55"/>
    <mergeCell ref="A57:G57"/>
    <mergeCell ref="A54:I54"/>
    <mergeCell ref="A51:G51"/>
    <mergeCell ref="A1:I1"/>
    <mergeCell ref="A7:I7"/>
    <mergeCell ref="B4:F4"/>
    <mergeCell ref="A8:G8"/>
    <mergeCell ref="B3:F3"/>
    <mergeCell ref="A6:C6"/>
    <mergeCell ref="A99:D99"/>
    <mergeCell ref="G95:H95"/>
    <mergeCell ref="B93:D93"/>
    <mergeCell ref="A73:G73"/>
    <mergeCell ref="A74:G74"/>
    <mergeCell ref="A76:G76"/>
    <mergeCell ref="A91:G91"/>
    <mergeCell ref="A78:F78"/>
    <mergeCell ref="A77:G77"/>
    <mergeCell ref="A80:G80"/>
    <mergeCell ref="A89:G89"/>
    <mergeCell ref="A87:G87"/>
    <mergeCell ref="A83:G83"/>
    <mergeCell ref="A85:G85"/>
    <mergeCell ref="A62:G62"/>
    <mergeCell ref="A56:G56"/>
    <mergeCell ref="A61:G61"/>
    <mergeCell ref="A58:G58"/>
    <mergeCell ref="A59:F59"/>
    <mergeCell ref="A63:E63"/>
    <mergeCell ref="A47:G47"/>
    <mergeCell ref="A31:G31"/>
    <mergeCell ref="A27:G27"/>
    <mergeCell ref="A29:G29"/>
    <mergeCell ref="A44:G44"/>
    <mergeCell ref="A40:E40"/>
    <mergeCell ref="A30:B30"/>
    <mergeCell ref="A28:G28"/>
    <mergeCell ref="A42:G42"/>
    <mergeCell ref="A39:G39"/>
    <mergeCell ref="A9:G9"/>
    <mergeCell ref="A13:G13"/>
    <mergeCell ref="A16:G16"/>
    <mergeCell ref="A45:G45"/>
    <mergeCell ref="A10:G10"/>
    <mergeCell ref="A17:G17"/>
    <mergeCell ref="A20:G20"/>
    <mergeCell ref="A21:G21"/>
    <mergeCell ref="A22:B22"/>
    <mergeCell ref="A11:G11"/>
  </mergeCells>
  <printOptions/>
  <pageMargins left="0.78" right="0.72" top="1" bottom="1" header="0.5" footer="0.5"/>
  <pageSetup orientation="portrait" paperSize="9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luciana</dc:creator>
  <cp:keywords/>
  <dc:description/>
  <cp:lastModifiedBy>aaa</cp:lastModifiedBy>
  <cp:lastPrinted>2007-02-21T19:45:39Z</cp:lastPrinted>
  <dcterms:created xsi:type="dcterms:W3CDTF">2003-10-05T08:15:33Z</dcterms:created>
  <dcterms:modified xsi:type="dcterms:W3CDTF">2015-03-08T08:18:26Z</dcterms:modified>
  <cp:category/>
  <cp:version/>
  <cp:contentType/>
  <cp:contentStatus/>
</cp:coreProperties>
</file>