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17"/>
  <workbookPr filterPrivacy="1" defaultThemeVersion="124226"/>
  <bookViews>
    <workbookView xWindow="0" yWindow="0" windowWidth="23040" windowHeight="8484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AX18" i="1" l="1"/>
  <c r="AV18" i="1"/>
  <c r="AT18" i="1"/>
  <c r="AR18" i="1"/>
  <c r="AP18" i="1"/>
  <c r="AN18" i="1"/>
  <c r="AL18" i="1"/>
  <c r="AJ18" i="1"/>
  <c r="AG18" i="1"/>
  <c r="AE18" i="1"/>
  <c r="AC18" i="1"/>
  <c r="AA18" i="1"/>
  <c r="X18" i="1"/>
  <c r="V18" i="1"/>
  <c r="T18" i="1"/>
  <c r="R18" i="1"/>
  <c r="P18" i="1"/>
  <c r="N18" i="1"/>
  <c r="L18" i="1"/>
  <c r="J18" i="1"/>
  <c r="H18" i="1"/>
  <c r="F18" i="1"/>
  <c r="AX16" i="1"/>
  <c r="AV16" i="1"/>
  <c r="AT16" i="1"/>
  <c r="AR16" i="1"/>
  <c r="AP16" i="1"/>
  <c r="AN16" i="1"/>
  <c r="AL16" i="1"/>
  <c r="AJ16" i="1"/>
  <c r="AG16" i="1"/>
  <c r="AE16" i="1"/>
  <c r="AC16" i="1"/>
  <c r="AA16" i="1"/>
  <c r="X16" i="1"/>
  <c r="V16" i="1"/>
  <c r="T16" i="1"/>
  <c r="R16" i="1"/>
  <c r="P16" i="1"/>
  <c r="N16" i="1"/>
  <c r="L16" i="1"/>
  <c r="J16" i="1"/>
  <c r="H16" i="1"/>
  <c r="F16" i="1"/>
  <c r="AX17" i="1"/>
  <c r="AV17" i="1"/>
  <c r="AR17" i="1"/>
  <c r="AP17" i="1"/>
  <c r="AN17" i="1"/>
  <c r="AL17" i="1"/>
  <c r="AJ17" i="1"/>
  <c r="AG17" i="1"/>
  <c r="AE17" i="1"/>
  <c r="AC17" i="1"/>
  <c r="AA17" i="1"/>
  <c r="X17" i="1"/>
  <c r="V17" i="1"/>
  <c r="T17" i="1"/>
  <c r="R17" i="1"/>
  <c r="P17" i="1"/>
  <c r="N17" i="1"/>
  <c r="L17" i="1"/>
  <c r="J17" i="1"/>
  <c r="H17" i="1"/>
  <c r="F17" i="1"/>
  <c r="AX15" i="1"/>
  <c r="AV15" i="1"/>
  <c r="AT15" i="1"/>
  <c r="AR15" i="1"/>
  <c r="AP15" i="1"/>
  <c r="AN15" i="1"/>
  <c r="AL15" i="1"/>
  <c r="AJ15" i="1"/>
  <c r="AG15" i="1"/>
  <c r="AE15" i="1"/>
  <c r="AC15" i="1"/>
  <c r="AA15" i="1"/>
  <c r="X15" i="1"/>
  <c r="V15" i="1"/>
  <c r="T15" i="1"/>
  <c r="R15" i="1"/>
  <c r="P15" i="1"/>
  <c r="N15" i="1"/>
  <c r="L15" i="1"/>
  <c r="J15" i="1"/>
  <c r="H15" i="1"/>
  <c r="F15" i="1"/>
  <c r="AX14" i="1"/>
  <c r="AV14" i="1"/>
  <c r="AT14" i="1"/>
  <c r="AR14" i="1"/>
  <c r="AP14" i="1"/>
  <c r="AN14" i="1"/>
  <c r="AL14" i="1"/>
  <c r="AJ14" i="1"/>
  <c r="AG14" i="1"/>
  <c r="AE14" i="1"/>
  <c r="AC14" i="1"/>
  <c r="AA14" i="1"/>
  <c r="X14" i="1"/>
  <c r="V14" i="1"/>
  <c r="T14" i="1"/>
  <c r="R14" i="1"/>
  <c r="P14" i="1"/>
  <c r="N14" i="1"/>
  <c r="L14" i="1"/>
  <c r="J14" i="1"/>
  <c r="H14" i="1"/>
  <c r="F14" i="1"/>
  <c r="AX13" i="1"/>
  <c r="AV13" i="1"/>
  <c r="AT13" i="1"/>
  <c r="AR13" i="1"/>
  <c r="AP13" i="1"/>
  <c r="AN13" i="1"/>
  <c r="AL13" i="1"/>
  <c r="AJ13" i="1"/>
  <c r="AG13" i="1"/>
  <c r="AE13" i="1"/>
  <c r="AC13" i="1"/>
  <c r="X13" i="1"/>
  <c r="V13" i="1"/>
  <c r="T13" i="1"/>
  <c r="R13" i="1"/>
  <c r="P13" i="1"/>
  <c r="N13" i="1"/>
  <c r="L13" i="1"/>
  <c r="J13" i="1"/>
  <c r="F13" i="1"/>
  <c r="AX12" i="1"/>
  <c r="AV12" i="1"/>
  <c r="AT12" i="1"/>
  <c r="AR12" i="1"/>
  <c r="AP12" i="1"/>
  <c r="AN12" i="1"/>
  <c r="AL12" i="1"/>
  <c r="AJ12" i="1"/>
  <c r="AG12" i="1"/>
  <c r="AE12" i="1"/>
  <c r="AC12" i="1"/>
  <c r="AA12" i="1"/>
  <c r="X12" i="1"/>
  <c r="V12" i="1"/>
  <c r="T12" i="1"/>
  <c r="R12" i="1"/>
  <c r="P12" i="1"/>
  <c r="N12" i="1"/>
  <c r="L12" i="1"/>
  <c r="J12" i="1"/>
  <c r="H12" i="1"/>
  <c r="F12" i="1"/>
  <c r="AX11" i="1"/>
  <c r="AV11" i="1"/>
  <c r="AT11" i="1"/>
  <c r="AR11" i="1"/>
  <c r="AP11" i="1"/>
  <c r="AN11" i="1"/>
  <c r="AL11" i="1"/>
  <c r="AJ11" i="1"/>
  <c r="AG11" i="1"/>
  <c r="AE11" i="1"/>
  <c r="AC11" i="1"/>
  <c r="AA11" i="1"/>
  <c r="X11" i="1"/>
  <c r="V11" i="1"/>
  <c r="T11" i="1"/>
  <c r="R11" i="1"/>
  <c r="P11" i="1"/>
  <c r="N11" i="1"/>
  <c r="L11" i="1"/>
  <c r="J11" i="1"/>
  <c r="H11" i="1"/>
  <c r="F11" i="1"/>
  <c r="AX10" i="1"/>
  <c r="AV10" i="1"/>
  <c r="AT10" i="1"/>
  <c r="AR10" i="1"/>
  <c r="AP10" i="1"/>
  <c r="AN10" i="1"/>
  <c r="AL10" i="1"/>
  <c r="AJ10" i="1"/>
  <c r="AG10" i="1"/>
  <c r="AE10" i="1"/>
  <c r="AC10" i="1"/>
  <c r="AA10" i="1"/>
  <c r="X10" i="1"/>
  <c r="V10" i="1"/>
  <c r="T10" i="1"/>
  <c r="R10" i="1"/>
  <c r="P10" i="1"/>
  <c r="N10" i="1"/>
  <c r="L10" i="1"/>
  <c r="J10" i="1"/>
  <c r="H10" i="1"/>
  <c r="F10" i="1"/>
  <c r="AX9" i="1"/>
  <c r="AV9" i="1"/>
  <c r="AT9" i="1"/>
  <c r="AR9" i="1"/>
  <c r="AP9" i="1"/>
  <c r="AN9" i="1"/>
  <c r="AL9" i="1"/>
  <c r="AJ9" i="1"/>
  <c r="AG9" i="1"/>
  <c r="AE9" i="1"/>
  <c r="AC9" i="1"/>
  <c r="AA9" i="1"/>
  <c r="X9" i="1"/>
  <c r="V9" i="1"/>
  <c r="T9" i="1"/>
  <c r="R9" i="1"/>
  <c r="P9" i="1"/>
  <c r="N9" i="1"/>
  <c r="L9" i="1"/>
  <c r="J9" i="1"/>
  <c r="H9" i="1"/>
  <c r="F9" i="1"/>
  <c r="AH10" i="1" l="1"/>
  <c r="AH17" i="1"/>
  <c r="AY17" i="1"/>
  <c r="AH9" i="1"/>
  <c r="AH13" i="1"/>
  <c r="AY12" i="1"/>
  <c r="Y16" i="1"/>
  <c r="AY9" i="1"/>
  <c r="Y10" i="1"/>
  <c r="AH11" i="1"/>
  <c r="Y14" i="1"/>
  <c r="AH15" i="1"/>
  <c r="AH18" i="1"/>
  <c r="AY10" i="1"/>
  <c r="Y11" i="1"/>
  <c r="AH12" i="1"/>
  <c r="AY16" i="1"/>
  <c r="Y18" i="1"/>
  <c r="AY14" i="1"/>
  <c r="Y15" i="1"/>
  <c r="Y17" i="1"/>
  <c r="AY11" i="1"/>
  <c r="Y12" i="1"/>
  <c r="AH14" i="1"/>
  <c r="AY18" i="1"/>
  <c r="Y9" i="1"/>
  <c r="Y13" i="1"/>
  <c r="AY15" i="1"/>
  <c r="AH16" i="1"/>
  <c r="AZ17" i="1" l="1"/>
  <c r="AZ12" i="1"/>
  <c r="AZ9" i="1"/>
  <c r="AZ14" i="1"/>
  <c r="AZ16" i="1"/>
  <c r="AZ11" i="1"/>
  <c r="AZ13" i="1"/>
  <c r="AZ15" i="1"/>
  <c r="AZ10" i="1"/>
  <c r="AZ18" i="1"/>
</calcChain>
</file>

<file path=xl/sharedStrings.xml><?xml version="1.0" encoding="utf-8"?>
<sst xmlns="http://schemas.openxmlformats.org/spreadsheetml/2006/main" count="146" uniqueCount="117">
  <si>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</si>
  <si>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</si>
  <si>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</si>
  <si>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</si>
  <si>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</si>
  <si>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</si>
  <si>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</si>
  <si>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</si>
  <si>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</si>
  <si>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</si>
  <si>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</si>
  <si>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</si>
  <si>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</si>
  <si>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</si>
  <si>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</si>
  <si>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</si>
  <si>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</si>
  <si>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</si>
  <si>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</si>
  <si>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</si>
  <si>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</si>
  <si>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</si>
  <si>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</si>
  <si>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</si>
  <si>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</si>
  <si>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</si>
  <si>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</si>
  <si>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</si>
  <si>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</si>
  <si>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</si>
  <si>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</si>
  <si>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</si>
  <si>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</si>
  <si>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</si>
  <si>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</si>
  <si>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</si>
  <si>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</si>
  <si>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</si>
  <si>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</si>
  <si>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</si>
  <si>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</si>
  <si>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</si>
  <si>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</si>
  <si>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</si>
  <si>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</si>
  <si>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</si>
  <si>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</si>
  <si>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</si>
  <si>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</si>
  <si>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</si>
  <si>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</si>
  <si>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</si>
  <si>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</si>
  <si>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</si>
  <si>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</si>
  <si>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</si>
  <si>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</si>
  <si>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</si>
  <si>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</si>
  <si>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</si>
  <si>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</si>
  <si>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</si>
  <si>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</si>
  <si>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</si>
  <si>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</si>
  <si>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</si>
  <si>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</si>
  <si>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</si>
  <si>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</si>
  <si>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</si>
  <si>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</si>
  <si>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</si>
  <si>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</si>
  <si>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</si>
  <si>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</si>
  <si>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</si>
  <si>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</si>
  <si>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</si>
  <si>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</si>
  <si>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</si>
  <si>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</si>
  <si>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</si>
  <si>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</si>
  <si>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</si>
  <si>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</si>
  <si>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</si>
  <si>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</si>
  <si>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</si>
  <si>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</si>
  <si>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</si>
  <si>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</si>
  <si>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SORRENTINO</t>
  </si>
  <si>
    <t>ANIELLO</t>
  </si>
  <si>
    <t>CESARANO</t>
  </si>
  <si>
    <t>CINZIA</t>
  </si>
  <si>
    <t>CEPPARULO</t>
  </si>
  <si>
    <t>GIUSEPPINA</t>
  </si>
  <si>
    <t>CUOMO</t>
  </si>
  <si>
    <t>GIOVANNI</t>
  </si>
  <si>
    <t>SOMMA</t>
  </si>
  <si>
    <t>CAPASSO</t>
  </si>
  <si>
    <t>RAFFAELE</t>
  </si>
  <si>
    <t>SCHETTINO</t>
  </si>
  <si>
    <t>ANNA</t>
  </si>
  <si>
    <t>CRISCUOLO</t>
  </si>
  <si>
    <t>ROSSELLA</t>
  </si>
  <si>
    <t xml:space="preserve"> </t>
  </si>
  <si>
    <t xml:space="preserve">       </t>
  </si>
  <si>
    <t xml:space="preserve">   IL DIRIGENTE SCOLASTICO</t>
  </si>
  <si>
    <t>Prof.ssa Giuseppina Principe</t>
  </si>
  <si>
    <t xml:space="preserve">SAVARESE </t>
  </si>
  <si>
    <t>GIUSEPPE</t>
  </si>
  <si>
    <t>SACRISTANO</t>
  </si>
  <si>
    <t>ANTONIO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</si>
  <si>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2019/20   ISTITUTO  IPSSEOA VIVIANI"</t>
    </r>
  </si>
  <si>
    <t xml:space="preserve">Castellammare di Stabia, </t>
  </si>
  <si>
    <t>B020 LABORATORIO ENOGASTRONOMIA SETT. CUCINA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</si>
</sst>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8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5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8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9" xfId="0" applyFont="1" applyBorder="1" applyAlignment="1" applyProtection="1">
      <alignment horizontal="left" textRotation="90"/>
    </xf>
    <xf numFmtId="0" fontId="0" fillId="0" borderId="20" xfId="0" applyFont="1" applyBorder="1" applyAlignment="1" applyProtection="1">
      <alignment horizontal="center"/>
    </xf>
    <xf numFmtId="0" fontId="17" fillId="0" borderId="21" xfId="0" applyFont="1" applyBorder="1" applyAlignment="1" applyProtection="1">
      <alignment horizontal="right" vertical="top" textRotation="90" wrapText="1"/>
    </xf>
    <xf numFmtId="0" fontId="17" fillId="5" borderId="23" xfId="0" applyFont="1" applyFill="1" applyBorder="1" applyAlignment="1" applyProtection="1">
      <alignment textRotation="90" wrapText="1"/>
    </xf>
    <xf numFmtId="0" fontId="1" fillId="0" borderId="25" xfId="0" applyFont="1" applyFill="1" applyBorder="1" applyAlignment="1" applyProtection="1">
      <alignment textRotation="90"/>
      <protection hidden="1"/>
    </xf>
    <xf numFmtId="0" fontId="15" fillId="0" borderId="26" xfId="0" applyFont="1" applyBorder="1" applyAlignment="1" applyProtection="1">
      <alignment horizontal="center"/>
    </xf>
    <xf numFmtId="0" fontId="15" fillId="0" borderId="27" xfId="0" applyFont="1" applyFill="1" applyBorder="1" applyAlignment="1" applyProtection="1">
      <alignment horizontal="center"/>
      <protection locked="0"/>
    </xf>
    <xf numFmtId="0" fontId="15" fillId="0" borderId="28" xfId="0" applyFont="1" applyFill="1" applyBorder="1" applyAlignment="1" applyProtection="1">
      <alignment horizontal="center"/>
      <protection locked="0"/>
    </xf>
    <xf numFmtId="49" fontId="15" fillId="0" borderId="29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Protection="1">
      <protection locked="0"/>
    </xf>
    <xf numFmtId="49" fontId="15" fillId="0" borderId="31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6" borderId="28" xfId="0" applyNumberFormat="1" applyFont="1" applyFill="1" applyBorder="1" applyAlignment="1" applyProtection="1">
      <alignment horizontal="center"/>
      <protection locked="0"/>
    </xf>
    <xf numFmtId="49" fontId="22" fillId="0" borderId="28" xfId="0" applyNumberFormat="1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hidden="1"/>
    </xf>
    <xf numFmtId="49" fontId="22" fillId="0" borderId="28" xfId="0" applyNumberFormat="1" applyFont="1" applyFill="1" applyBorder="1" applyAlignment="1" applyProtection="1">
      <alignment horizontal="center"/>
      <protection hidden="1"/>
    </xf>
    <xf numFmtId="49" fontId="15" fillId="0" borderId="32" xfId="0" applyNumberFormat="1" applyFont="1" applyFill="1" applyBorder="1" applyAlignment="1" applyProtection="1">
      <alignment horizontal="center"/>
      <protection hidden="1"/>
    </xf>
    <xf numFmtId="49" fontId="15" fillId="3" borderId="33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6" borderId="32" xfId="0" applyNumberFormat="1" applyFont="1" applyFill="1" applyBorder="1" applyAlignment="1" applyProtection="1">
      <alignment horizontal="center"/>
      <protection locked="0"/>
    </xf>
    <xf numFmtId="49" fontId="15" fillId="4" borderId="33" xfId="0" applyNumberFormat="1" applyFont="1" applyFill="1" applyBorder="1" applyAlignment="1" applyProtection="1">
      <alignment horizontal="center"/>
      <protection locked="0"/>
    </xf>
    <xf numFmtId="49" fontId="15" fillId="5" borderId="33" xfId="0" applyNumberFormat="1" applyFont="1" applyFill="1" applyBorder="1" applyAlignment="1" applyProtection="1">
      <alignment horizontal="center"/>
      <protection locked="0"/>
    </xf>
    <xf numFmtId="49" fontId="15" fillId="0" borderId="34" xfId="0" applyNumberFormat="1" applyFont="1" applyFill="1" applyBorder="1" applyAlignment="1" applyProtection="1">
      <alignment horizontal="center"/>
      <protection hidden="1"/>
    </xf>
    <xf numFmtId="49" fontId="23" fillId="0" borderId="35" xfId="0" applyNumberFormat="1" applyFont="1" applyFill="1" applyBorder="1" applyAlignment="1" applyProtection="1">
      <protection locked="0"/>
    </xf>
    <xf numFmtId="0" fontId="15" fillId="0" borderId="16" xfId="0" applyFont="1" applyFill="1" applyBorder="1" applyProtection="1">
      <protection locked="0"/>
    </xf>
    <xf numFmtId="0" fontId="15" fillId="0" borderId="16" xfId="0" applyFont="1" applyBorder="1" applyProtection="1"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6" borderId="14" xfId="0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horizontal="center"/>
      <protection hidden="1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6" borderId="17" xfId="0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horizontal="center"/>
      <protection locked="0"/>
    </xf>
    <xf numFmtId="0" fontId="15" fillId="0" borderId="24" xfId="0" applyFont="1" applyFill="1" applyBorder="1" applyAlignment="1" applyProtection="1">
      <alignment horizontal="center"/>
      <protection hidden="1"/>
    </xf>
    <xf numFmtId="0" fontId="15" fillId="3" borderId="36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4" borderId="2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5" borderId="23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  <protection hidden="1"/>
    </xf>
    <xf numFmtId="0" fontId="25" fillId="0" borderId="37" xfId="0" applyFont="1" applyFill="1" applyBorder="1" applyAlignment="1" applyProtection="1">
      <alignment horizontal="center"/>
      <protection locked="0"/>
    </xf>
    <xf numFmtId="0" fontId="25" fillId="0" borderId="16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5" fillId="6" borderId="10" xfId="0" applyFont="1" applyFill="1" applyBorder="1" applyAlignment="1" applyProtection="1">
      <alignment textRotation="90" shrinkToFit="1"/>
    </xf>
    <xf numFmtId="0" fontId="17" fillId="0" borderId="10" xfId="0" applyFont="1" applyBorder="1" applyAlignment="1" applyProtection="1">
      <alignment textRotation="90" shrinkToFit="1"/>
    </xf>
    <xf numFmtId="0" fontId="17" fillId="0" borderId="16" xfId="0" applyFont="1" applyBorder="1" applyAlignment="1" applyProtection="1">
      <alignment horizontal="right" vertical="top" textRotation="90" shrinkToFit="1"/>
      <protection hidden="1"/>
    </xf>
    <xf numFmtId="0" fontId="15" fillId="6" borderId="16" xfId="0" applyFont="1" applyFill="1" applyBorder="1" applyAlignment="1" applyProtection="1">
      <alignment horizontal="right" vertical="top" textRotation="90" shrinkToFit="1"/>
    </xf>
    <xf numFmtId="0" fontId="19" fillId="0" borderId="16" xfId="0" applyFont="1" applyBorder="1" applyAlignment="1" applyProtection="1">
      <alignment horizontal="left" vertical="center" textRotation="90" shrinkToFit="1"/>
    </xf>
    <xf numFmtId="0" fontId="17" fillId="0" borderId="16" xfId="0" applyFont="1" applyBorder="1" applyAlignment="1" applyProtection="1">
      <alignment textRotation="90" shrinkToFit="1"/>
      <protection hidden="1"/>
    </xf>
    <xf numFmtId="0" fontId="19" fillId="0" borderId="16" xfId="0" applyFont="1" applyBorder="1" applyAlignment="1" applyProtection="1">
      <alignment horizontal="left" vertical="center" textRotation="90" shrinkToFit="1"/>
      <protection hidden="1"/>
    </xf>
    <xf numFmtId="0" fontId="15" fillId="6" borderId="16" xfId="0" applyFont="1" applyFill="1" applyBorder="1" applyAlignment="1" applyProtection="1">
      <alignment textRotation="90" shrinkToFit="1"/>
    </xf>
    <xf numFmtId="0" fontId="17" fillId="3" borderId="11" xfId="0" applyFont="1" applyFill="1" applyBorder="1" applyAlignment="1" applyProtection="1">
      <alignment textRotation="90" shrinkToFit="1"/>
    </xf>
    <xf numFmtId="0" fontId="15" fillId="6" borderId="14" xfId="0" applyFont="1" applyFill="1" applyBorder="1" applyAlignment="1" applyProtection="1">
      <alignment textRotation="90" shrinkToFit="1"/>
    </xf>
    <xf numFmtId="0" fontId="17" fillId="0" borderId="10" xfId="0" applyFont="1" applyBorder="1" applyAlignment="1" applyProtection="1">
      <alignment textRotation="90" shrinkToFit="1"/>
      <protection hidden="1"/>
    </xf>
    <xf numFmtId="0" fontId="15" fillId="6" borderId="9" xfId="0" applyFont="1" applyFill="1" applyBorder="1" applyAlignment="1" applyProtection="1">
      <alignment textRotation="90" shrinkToFit="1"/>
    </xf>
    <xf numFmtId="0" fontId="17" fillId="0" borderId="15" xfId="0" applyFont="1" applyBorder="1" applyAlignment="1" applyProtection="1">
      <alignment textRotation="90" shrinkToFit="1"/>
      <protection hidden="1"/>
    </xf>
    <xf numFmtId="0" fontId="17" fillId="4" borderId="23" xfId="0" applyFont="1" applyFill="1" applyBorder="1" applyAlignment="1" applyProtection="1">
      <alignment textRotation="90" shrinkToFit="1"/>
    </xf>
    <xf numFmtId="0" fontId="17" fillId="0" borderId="24" xfId="0" applyFont="1" applyBorder="1" applyAlignment="1" applyProtection="1">
      <alignment textRotation="90" shrinkToFit="1"/>
      <protection hidden="1"/>
    </xf>
    <xf numFmtId="0" fontId="21" fillId="0" borderId="22" xfId="0" applyFont="1" applyBorder="1" applyAlignment="1" applyProtection="1">
      <alignment textRotation="90" wrapText="1" shrinkToFit="1"/>
      <protection hidden="1"/>
    </xf>
    <xf numFmtId="0" fontId="26" fillId="0" borderId="0" xfId="0" applyFont="1"/>
    <xf numFmtId="0" fontId="27" fillId="0" borderId="13" xfId="0" applyFont="1" applyBorder="1" applyAlignment="1" applyProtection="1"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171450</xdr:rowOff>
    </xdr:from>
    <xdr:to>
      <xdr:col>4</xdr:col>
      <xdr:colOff>180975</xdr:colOff>
      <xdr:row>2</xdr:row>
      <xdr:rowOff>180975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047875" y="2276475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4"/>
  <sheetViews>
    <sheetView tabSelected="1" topLeftCell="A7" zoomScale="110" zoomScaleNormal="110" workbookViewId="0">
      <selection activeCell="AF21" sqref="AF21"/>
    </sheetView>
  </sheetViews>
  <sheetFormatPr defaultRowHeight="14.4" x14ac:dyDescent="0.3"/>
  <cols>
    <col min="1" max="1" width="3.44140625" customWidth="1"/>
    <col min="2" max="2" width="12.5546875" customWidth="1"/>
    <col min="3" max="3" width="11" customWidth="1"/>
    <col min="4" max="4" width="3.33203125" customWidth="1"/>
    <col min="5" max="6" width="3.6640625" customWidth="1"/>
    <col min="7" max="7" width="2.33203125" customWidth="1"/>
    <col min="8" max="14" width="3.6640625" customWidth="1"/>
    <col min="15" max="15" width="2.33203125" customWidth="1"/>
    <col min="16" max="44" width="3.6640625" customWidth="1"/>
    <col min="45" max="45" width="4" customWidth="1"/>
    <col min="46" max="51" width="3.6640625" customWidth="1"/>
    <col min="52" max="53" width="5.5546875" customWidth="1"/>
  </cols>
  <sheetData>
    <row r="2" spans="1:53" ht="16.2" thickBot="1" x14ac:dyDescent="0.35">
      <c r="B2" s="130" t="s">
        <v>116</v>
      </c>
      <c r="C2" s="130"/>
      <c r="D2" s="130"/>
    </row>
    <row r="3" spans="1:53" ht="17.399999999999999" thickBot="1" x14ac:dyDescent="0.35">
      <c r="B3" s="1"/>
      <c r="C3" s="2"/>
      <c r="D3" s="3"/>
      <c r="E3" s="4"/>
      <c r="F3" s="5" t="s">
        <v>114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AA3" s="8"/>
      <c r="AB3" s="8"/>
      <c r="AC3" s="8"/>
      <c r="AD3" s="8"/>
      <c r="AE3" s="8"/>
      <c r="AF3" s="8"/>
      <c r="AG3" s="8"/>
      <c r="AH3" s="6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7"/>
      <c r="AY3" s="7"/>
      <c r="AZ3" s="7"/>
      <c r="BA3" s="7"/>
    </row>
    <row r="4" spans="1:53" ht="17.399999999999999" thickBot="1" x14ac:dyDescent="0.35">
      <c r="A4" s="9"/>
      <c r="B4" s="1"/>
      <c r="C4" s="2"/>
      <c r="D4" s="3"/>
      <c r="E4" s="10"/>
      <c r="F4" s="11" t="s">
        <v>0</v>
      </c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  <c r="X4" s="15"/>
      <c r="Y4" s="16"/>
      <c r="Z4" s="17"/>
      <c r="AA4" s="18" t="s">
        <v>1</v>
      </c>
      <c r="AB4" s="19"/>
      <c r="AC4" s="20"/>
      <c r="AD4" s="20"/>
      <c r="AE4" s="20"/>
      <c r="AF4" s="20"/>
      <c r="AG4" s="20"/>
      <c r="AH4" s="21"/>
      <c r="AI4" s="20"/>
      <c r="AJ4" s="22" t="s">
        <v>2</v>
      </c>
      <c r="AK4" s="23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4"/>
      <c r="AY4" s="25"/>
      <c r="AZ4" s="7"/>
      <c r="BA4" s="7"/>
    </row>
    <row r="5" spans="1:53" x14ac:dyDescent="0.3">
      <c r="A5" s="26"/>
      <c r="B5" s="27"/>
      <c r="C5" s="27"/>
      <c r="D5" s="7"/>
      <c r="E5" s="28"/>
      <c r="F5" s="29" t="s">
        <v>3</v>
      </c>
      <c r="G5" s="30" t="s">
        <v>4</v>
      </c>
      <c r="H5" s="31"/>
      <c r="I5" s="32"/>
      <c r="J5" s="15" t="s">
        <v>5</v>
      </c>
      <c r="K5" s="33" t="s">
        <v>6</v>
      </c>
      <c r="L5" s="34"/>
      <c r="M5" s="35"/>
      <c r="N5" s="15" t="s">
        <v>7</v>
      </c>
      <c r="O5" s="36" t="s">
        <v>8</v>
      </c>
      <c r="P5" s="15"/>
      <c r="Q5" s="37"/>
      <c r="R5" s="33" t="s">
        <v>9</v>
      </c>
      <c r="S5" s="33"/>
      <c r="T5" s="34"/>
      <c r="U5" s="37" t="s">
        <v>10</v>
      </c>
      <c r="V5" s="38"/>
      <c r="W5" s="37" t="s">
        <v>11</v>
      </c>
      <c r="X5" s="38"/>
      <c r="Y5" s="39"/>
      <c r="Z5" s="40"/>
      <c r="AA5" s="41" t="s">
        <v>12</v>
      </c>
      <c r="AB5" s="42"/>
      <c r="AC5" s="41" t="s">
        <v>5</v>
      </c>
      <c r="AD5" s="42"/>
      <c r="AE5" s="41" t="s">
        <v>13</v>
      </c>
      <c r="AF5" s="42"/>
      <c r="AG5" s="43" t="s">
        <v>14</v>
      </c>
      <c r="AH5" s="44"/>
      <c r="AI5" s="40"/>
      <c r="AJ5" s="45" t="s">
        <v>12</v>
      </c>
      <c r="AK5" s="42"/>
      <c r="AL5" s="45" t="s">
        <v>5</v>
      </c>
      <c r="AM5" s="42"/>
      <c r="AN5" s="45" t="s">
        <v>15</v>
      </c>
      <c r="AO5" s="42"/>
      <c r="AP5" s="45" t="s">
        <v>16</v>
      </c>
      <c r="AQ5" s="42"/>
      <c r="AR5" s="46" t="s">
        <v>17</v>
      </c>
      <c r="AS5" s="47"/>
      <c r="AT5" s="46" t="s">
        <v>18</v>
      </c>
      <c r="AU5" s="47"/>
      <c r="AV5" s="46" t="s">
        <v>19</v>
      </c>
      <c r="AW5" s="47"/>
      <c r="AX5" s="48" t="s">
        <v>20</v>
      </c>
      <c r="AY5" s="49"/>
      <c r="AZ5" s="26"/>
      <c r="BA5" s="26"/>
    </row>
    <row r="6" spans="1:53" ht="15" thickBot="1" x14ac:dyDescent="0.35">
      <c r="D6" s="50"/>
      <c r="E6" s="133" t="s">
        <v>21</v>
      </c>
      <c r="F6" s="133"/>
      <c r="G6" s="51" t="s">
        <v>22</v>
      </c>
      <c r="H6" s="52"/>
      <c r="I6" s="134" t="s">
        <v>23</v>
      </c>
      <c r="J6" s="134"/>
      <c r="K6" s="135" t="s">
        <v>24</v>
      </c>
      <c r="L6" s="135"/>
      <c r="M6" s="53" t="s">
        <v>25</v>
      </c>
      <c r="N6" s="54"/>
      <c r="O6" s="131" t="s">
        <v>26</v>
      </c>
      <c r="P6" s="131"/>
      <c r="Q6" s="134" t="s">
        <v>27</v>
      </c>
      <c r="R6" s="134"/>
      <c r="S6" s="134"/>
      <c r="T6" s="134"/>
      <c r="U6" s="131" t="s">
        <v>28</v>
      </c>
      <c r="V6" s="131"/>
      <c r="W6" s="132" t="s">
        <v>29</v>
      </c>
      <c r="X6" s="132"/>
      <c r="Y6" s="55"/>
      <c r="Z6" s="56"/>
      <c r="AA6" s="57"/>
      <c r="AB6" s="58"/>
      <c r="AC6" s="57"/>
      <c r="AD6" s="58"/>
      <c r="AE6" s="57"/>
      <c r="AF6" s="58"/>
      <c r="AG6" s="59"/>
      <c r="AH6" s="60"/>
      <c r="AI6" s="56"/>
      <c r="AJ6" s="57"/>
      <c r="AK6" s="58"/>
      <c r="AL6" s="57"/>
      <c r="AM6" s="58" t="s">
        <v>30</v>
      </c>
      <c r="AN6" s="58"/>
      <c r="AO6" s="58"/>
      <c r="AP6" s="58"/>
      <c r="AQ6" s="58"/>
      <c r="AR6" s="58"/>
      <c r="AS6" s="58"/>
      <c r="AT6" s="59"/>
      <c r="AU6" s="59"/>
      <c r="AV6" s="59"/>
      <c r="AW6" s="58"/>
      <c r="AX6" s="61"/>
      <c r="AY6" s="62"/>
      <c r="AZ6" s="7"/>
      <c r="BA6" s="7"/>
    </row>
    <row r="7" spans="1:53" ht="113.25" customHeight="1" x14ac:dyDescent="0.3">
      <c r="A7" s="63" t="s">
        <v>31</v>
      </c>
      <c r="B7" s="64" t="s">
        <v>32</v>
      </c>
      <c r="C7" s="64" t="s">
        <v>33</v>
      </c>
      <c r="D7" s="65" t="s">
        <v>34</v>
      </c>
      <c r="E7" s="113" t="s">
        <v>35</v>
      </c>
      <c r="F7" s="114" t="s">
        <v>36</v>
      </c>
      <c r="G7" s="113" t="s">
        <v>35</v>
      </c>
      <c r="H7" s="115" t="s">
        <v>37</v>
      </c>
      <c r="I7" s="116" t="s">
        <v>38</v>
      </c>
      <c r="J7" s="117" t="s">
        <v>39</v>
      </c>
      <c r="K7" s="113" t="s">
        <v>35</v>
      </c>
      <c r="L7" s="118" t="s">
        <v>40</v>
      </c>
      <c r="M7" s="116" t="s">
        <v>41</v>
      </c>
      <c r="N7" s="119" t="s">
        <v>42</v>
      </c>
      <c r="O7" s="116" t="s">
        <v>43</v>
      </c>
      <c r="P7" s="119" t="s">
        <v>44</v>
      </c>
      <c r="Q7" s="113" t="s">
        <v>45</v>
      </c>
      <c r="R7" s="118" t="s">
        <v>46</v>
      </c>
      <c r="S7" s="113" t="s">
        <v>45</v>
      </c>
      <c r="T7" s="118" t="s">
        <v>47</v>
      </c>
      <c r="U7" s="113" t="s">
        <v>45</v>
      </c>
      <c r="V7" s="118" t="s">
        <v>48</v>
      </c>
      <c r="W7" s="120" t="s">
        <v>49</v>
      </c>
      <c r="X7" s="128" t="s">
        <v>50</v>
      </c>
      <c r="Y7" s="121" t="s">
        <v>51</v>
      </c>
      <c r="Z7" s="122" t="s">
        <v>49</v>
      </c>
      <c r="AA7" s="123" t="s">
        <v>52</v>
      </c>
      <c r="AB7" s="113" t="s">
        <v>53</v>
      </c>
      <c r="AC7" s="118" t="s">
        <v>54</v>
      </c>
      <c r="AD7" s="113" t="s">
        <v>55</v>
      </c>
      <c r="AE7" s="118" t="s">
        <v>56</v>
      </c>
      <c r="AF7" s="124" t="s">
        <v>49</v>
      </c>
      <c r="AG7" s="125" t="s">
        <v>57</v>
      </c>
      <c r="AH7" s="126" t="s">
        <v>58</v>
      </c>
      <c r="AI7" s="124" t="s">
        <v>59</v>
      </c>
      <c r="AJ7" s="118" t="s">
        <v>60</v>
      </c>
      <c r="AK7" s="124" t="s">
        <v>49</v>
      </c>
      <c r="AL7" s="118" t="s">
        <v>61</v>
      </c>
      <c r="AM7" s="120" t="s">
        <v>62</v>
      </c>
      <c r="AN7" s="118" t="s">
        <v>63</v>
      </c>
      <c r="AO7" s="120" t="s">
        <v>64</v>
      </c>
      <c r="AP7" s="118" t="s">
        <v>65</v>
      </c>
      <c r="AQ7" s="120" t="s">
        <v>66</v>
      </c>
      <c r="AR7" s="118" t="s">
        <v>67</v>
      </c>
      <c r="AS7" s="120" t="s">
        <v>68</v>
      </c>
      <c r="AT7" s="118" t="s">
        <v>69</v>
      </c>
      <c r="AU7" s="124" t="s">
        <v>49</v>
      </c>
      <c r="AV7" s="118" t="s">
        <v>70</v>
      </c>
      <c r="AW7" s="124" t="s">
        <v>71</v>
      </c>
      <c r="AX7" s="127" t="s">
        <v>72</v>
      </c>
      <c r="AY7" s="66" t="s">
        <v>73</v>
      </c>
      <c r="AZ7" s="67" t="s">
        <v>74</v>
      </c>
      <c r="BA7" s="68" t="s">
        <v>75</v>
      </c>
    </row>
    <row r="8" spans="1:53" ht="18" thickBot="1" x14ac:dyDescent="0.35">
      <c r="A8" s="69"/>
      <c r="B8" s="70"/>
      <c r="C8" s="70"/>
      <c r="D8" s="71"/>
      <c r="E8" s="72"/>
      <c r="F8" s="73" t="s">
        <v>76</v>
      </c>
      <c r="G8" s="74"/>
      <c r="H8" s="75" t="s">
        <v>76</v>
      </c>
      <c r="I8" s="76"/>
      <c r="J8" s="77" t="s">
        <v>77</v>
      </c>
      <c r="K8" s="76"/>
      <c r="L8" s="78" t="s">
        <v>78</v>
      </c>
      <c r="M8" s="76"/>
      <c r="N8" s="79" t="s">
        <v>77</v>
      </c>
      <c r="O8" s="76"/>
      <c r="P8" s="78" t="s">
        <v>78</v>
      </c>
      <c r="Q8" s="76"/>
      <c r="R8" s="78" t="s">
        <v>79</v>
      </c>
      <c r="S8" s="76"/>
      <c r="T8" s="78" t="s">
        <v>78</v>
      </c>
      <c r="U8" s="76"/>
      <c r="V8" s="78" t="s">
        <v>80</v>
      </c>
      <c r="W8" s="76"/>
      <c r="X8" s="80" t="s">
        <v>81</v>
      </c>
      <c r="Y8" s="81"/>
      <c r="Z8" s="82"/>
      <c r="AA8" s="75" t="s">
        <v>82</v>
      </c>
      <c r="AB8" s="74"/>
      <c r="AC8" s="78" t="s">
        <v>83</v>
      </c>
      <c r="AD8" s="76"/>
      <c r="AE8" s="78" t="s">
        <v>78</v>
      </c>
      <c r="AF8" s="83"/>
      <c r="AG8" s="80" t="s">
        <v>82</v>
      </c>
      <c r="AH8" s="84"/>
      <c r="AI8" s="82"/>
      <c r="AJ8" s="75" t="s">
        <v>84</v>
      </c>
      <c r="AK8" s="74"/>
      <c r="AL8" s="78" t="s">
        <v>85</v>
      </c>
      <c r="AM8" s="76"/>
      <c r="AN8" s="78" t="s">
        <v>86</v>
      </c>
      <c r="AO8" s="76"/>
      <c r="AP8" s="78" t="s">
        <v>78</v>
      </c>
      <c r="AQ8" s="76"/>
      <c r="AR8" s="78" t="s">
        <v>87</v>
      </c>
      <c r="AS8" s="76"/>
      <c r="AT8" s="78" t="s">
        <v>86</v>
      </c>
      <c r="AU8" s="76"/>
      <c r="AV8" s="78" t="s">
        <v>88</v>
      </c>
      <c r="AW8" s="83"/>
      <c r="AX8" s="80" t="s">
        <v>89</v>
      </c>
      <c r="AY8" s="85"/>
      <c r="AZ8" s="86"/>
      <c r="BA8" s="87"/>
    </row>
    <row r="9" spans="1:53" x14ac:dyDescent="0.3">
      <c r="A9" s="88">
        <v>1</v>
      </c>
      <c r="B9" s="89" t="s">
        <v>91</v>
      </c>
      <c r="C9" s="89" t="s">
        <v>92</v>
      </c>
      <c r="D9" s="90"/>
      <c r="E9" s="91">
        <v>30</v>
      </c>
      <c r="F9" s="92">
        <f t="shared" ref="F9:F18" si="0">E9*6</f>
        <v>180</v>
      </c>
      <c r="G9" s="93"/>
      <c r="H9" s="92">
        <f t="shared" ref="H9:H12" si="1">G9*6</f>
        <v>0</v>
      </c>
      <c r="I9" s="94">
        <v>2</v>
      </c>
      <c r="J9" s="95">
        <f t="shared" ref="J9:J18" si="2">IF(I9&lt;=4,I9*3,12+(I9-4)*3*2/3)</f>
        <v>6</v>
      </c>
      <c r="K9" s="93"/>
      <c r="L9" s="92">
        <f t="shared" ref="L9:L18" si="3">K9*3</f>
        <v>0</v>
      </c>
      <c r="M9" s="93"/>
      <c r="N9" s="92">
        <f t="shared" ref="N9:N18" si="4">IF(M9&lt;=4,M9*3,12+(M9-4)*3*2/3)</f>
        <v>0</v>
      </c>
      <c r="O9" s="93"/>
      <c r="P9" s="92">
        <f t="shared" ref="P9:P18" si="5">O9*3</f>
        <v>0</v>
      </c>
      <c r="Q9" s="93">
        <v>5</v>
      </c>
      <c r="R9" s="92">
        <f t="shared" ref="R9:R18" si="6">IF(Q9&gt;10,20,Q9*2)</f>
        <v>10</v>
      </c>
      <c r="S9" s="93">
        <v>24</v>
      </c>
      <c r="T9" s="92">
        <f t="shared" ref="T9:T18" si="7">S9*3</f>
        <v>72</v>
      </c>
      <c r="U9" s="93"/>
      <c r="V9" s="96">
        <f t="shared" ref="V9:V18" si="8">U9</f>
        <v>0</v>
      </c>
      <c r="W9" s="93" t="s">
        <v>90</v>
      </c>
      <c r="X9" s="92">
        <f t="shared" ref="X9:X18" si="9">IF(W9="si",10,0)</f>
        <v>10</v>
      </c>
      <c r="Y9" s="97">
        <f t="shared" ref="Y9:Y18" si="10">F9+H9+J9+L9+N9+P9+R9+T9+V9+X9</f>
        <v>278</v>
      </c>
      <c r="Z9" s="91"/>
      <c r="AA9" s="92">
        <f t="shared" ref="AA9:AA12" si="11">IF(Z9="si",6,0)</f>
        <v>0</v>
      </c>
      <c r="AB9" s="93"/>
      <c r="AC9" s="92">
        <f t="shared" ref="AC9:AC18" si="12">AB9*4</f>
        <v>0</v>
      </c>
      <c r="AD9" s="93"/>
      <c r="AE9" s="92">
        <f t="shared" ref="AE9:AE18" si="13">AD9*3</f>
        <v>0</v>
      </c>
      <c r="AF9" s="93"/>
      <c r="AG9" s="98">
        <f t="shared" ref="AG9:AG18" si="14">IF(AF9="si",6,0)</f>
        <v>0</v>
      </c>
      <c r="AH9" s="99">
        <f t="shared" ref="AH9:AH18" si="15">AA9+AC9+AE9+AG9</f>
        <v>0</v>
      </c>
      <c r="AI9" s="91"/>
      <c r="AJ9" s="92">
        <f t="shared" ref="AJ9:AJ18" si="16">AI9*3</f>
        <v>0</v>
      </c>
      <c r="AK9" s="93"/>
      <c r="AL9" s="100">
        <f t="shared" ref="AL9:AL18" si="17">IF(AK9="si",12,0)</f>
        <v>0</v>
      </c>
      <c r="AM9" s="93"/>
      <c r="AN9" s="92">
        <f t="shared" ref="AN9:AN18" si="18">AM9*5</f>
        <v>0</v>
      </c>
      <c r="AO9" s="93"/>
      <c r="AP9" s="92">
        <f t="shared" ref="AP9:AP18" si="19">AO9*3</f>
        <v>0</v>
      </c>
      <c r="AQ9" s="93"/>
      <c r="AR9" s="92">
        <f t="shared" ref="AR9:AR18" si="20">AQ9</f>
        <v>0</v>
      </c>
      <c r="AS9" s="93"/>
      <c r="AT9" s="92">
        <f t="shared" ref="AT9:AT15" si="21">AS9*5</f>
        <v>0</v>
      </c>
      <c r="AU9" s="93"/>
      <c r="AV9" s="92">
        <f t="shared" ref="AV9:AV18" si="22">IF(AU9="si",5,0)</f>
        <v>0</v>
      </c>
      <c r="AW9" s="93"/>
      <c r="AX9" s="100">
        <f t="shared" ref="AX9:AX18" si="23">AW9*1</f>
        <v>0</v>
      </c>
      <c r="AY9" s="101">
        <f t="shared" ref="AY9:AY12" si="24">AJ9+AL9+AX9+IF(AN9+AP9+AR9+AT9+AV9&gt;10,10,AN9+AP9+AR9+AT9+AV9)</f>
        <v>0</v>
      </c>
      <c r="AZ9" s="102">
        <f t="shared" ref="AZ9:AZ18" si="25">Y9+AH9+AY9</f>
        <v>278</v>
      </c>
      <c r="BA9" s="103"/>
    </row>
    <row r="10" spans="1:53" x14ac:dyDescent="0.3">
      <c r="A10" s="88">
        <v>2</v>
      </c>
      <c r="B10" s="88" t="s">
        <v>93</v>
      </c>
      <c r="C10" s="89" t="s">
        <v>94</v>
      </c>
      <c r="D10" s="90"/>
      <c r="E10" s="91">
        <v>23</v>
      </c>
      <c r="F10" s="92">
        <f t="shared" si="0"/>
        <v>138</v>
      </c>
      <c r="G10" s="93"/>
      <c r="H10" s="92">
        <f t="shared" si="1"/>
        <v>0</v>
      </c>
      <c r="I10" s="94">
        <v>2</v>
      </c>
      <c r="J10" s="95">
        <f t="shared" si="2"/>
        <v>6</v>
      </c>
      <c r="K10" s="93"/>
      <c r="L10" s="92">
        <f t="shared" si="3"/>
        <v>0</v>
      </c>
      <c r="M10" s="93"/>
      <c r="N10" s="92">
        <f t="shared" si="4"/>
        <v>0</v>
      </c>
      <c r="O10" s="93"/>
      <c r="P10" s="92">
        <f t="shared" si="5"/>
        <v>0</v>
      </c>
      <c r="Q10" s="93">
        <v>5</v>
      </c>
      <c r="R10" s="92">
        <f t="shared" si="6"/>
        <v>10</v>
      </c>
      <c r="S10" s="93">
        <v>14</v>
      </c>
      <c r="T10" s="92">
        <f t="shared" si="7"/>
        <v>42</v>
      </c>
      <c r="U10" s="93"/>
      <c r="V10" s="96">
        <f t="shared" si="8"/>
        <v>0</v>
      </c>
      <c r="W10" s="93" t="s">
        <v>90</v>
      </c>
      <c r="X10" s="92">
        <f t="shared" si="9"/>
        <v>10</v>
      </c>
      <c r="Y10" s="97">
        <f t="shared" si="10"/>
        <v>206</v>
      </c>
      <c r="Z10" s="91"/>
      <c r="AA10" s="92">
        <f t="shared" si="11"/>
        <v>0</v>
      </c>
      <c r="AB10" s="93"/>
      <c r="AC10" s="92">
        <f t="shared" si="12"/>
        <v>0</v>
      </c>
      <c r="AD10" s="93"/>
      <c r="AE10" s="92">
        <f t="shared" si="13"/>
        <v>0</v>
      </c>
      <c r="AF10" s="93"/>
      <c r="AG10" s="98">
        <f t="shared" si="14"/>
        <v>0</v>
      </c>
      <c r="AH10" s="99">
        <f t="shared" si="15"/>
        <v>0</v>
      </c>
      <c r="AI10" s="91"/>
      <c r="AJ10" s="92">
        <f t="shared" si="16"/>
        <v>0</v>
      </c>
      <c r="AK10" s="93"/>
      <c r="AL10" s="100">
        <f t="shared" si="17"/>
        <v>0</v>
      </c>
      <c r="AM10" s="93"/>
      <c r="AN10" s="92">
        <f t="shared" si="18"/>
        <v>0</v>
      </c>
      <c r="AO10" s="93"/>
      <c r="AP10" s="92">
        <f t="shared" si="19"/>
        <v>0</v>
      </c>
      <c r="AQ10" s="93"/>
      <c r="AR10" s="92">
        <f t="shared" si="20"/>
        <v>0</v>
      </c>
      <c r="AS10" s="93"/>
      <c r="AT10" s="92">
        <f t="shared" si="21"/>
        <v>0</v>
      </c>
      <c r="AU10" s="93"/>
      <c r="AV10" s="92">
        <f t="shared" si="22"/>
        <v>0</v>
      </c>
      <c r="AW10" s="93"/>
      <c r="AX10" s="100">
        <f t="shared" si="23"/>
        <v>0</v>
      </c>
      <c r="AY10" s="101">
        <f t="shared" si="24"/>
        <v>0</v>
      </c>
      <c r="AZ10" s="102">
        <f t="shared" si="25"/>
        <v>206</v>
      </c>
      <c r="BA10" s="104"/>
    </row>
    <row r="11" spans="1:53" x14ac:dyDescent="0.3">
      <c r="A11" s="88">
        <v>3</v>
      </c>
      <c r="B11" s="88" t="s">
        <v>95</v>
      </c>
      <c r="C11" s="89" t="s">
        <v>96</v>
      </c>
      <c r="D11" s="90"/>
      <c r="E11" s="91">
        <v>19</v>
      </c>
      <c r="F11" s="92">
        <f t="shared" si="0"/>
        <v>114</v>
      </c>
      <c r="G11" s="93"/>
      <c r="H11" s="92">
        <f t="shared" si="1"/>
        <v>0</v>
      </c>
      <c r="I11" s="94">
        <v>1</v>
      </c>
      <c r="J11" s="95">
        <f t="shared" si="2"/>
        <v>3</v>
      </c>
      <c r="K11" s="93"/>
      <c r="L11" s="92">
        <f t="shared" si="3"/>
        <v>0</v>
      </c>
      <c r="M11" s="93"/>
      <c r="N11" s="92">
        <f t="shared" si="4"/>
        <v>0</v>
      </c>
      <c r="O11" s="93"/>
      <c r="P11" s="92">
        <f t="shared" si="5"/>
        <v>0</v>
      </c>
      <c r="Q11" s="93">
        <v>5</v>
      </c>
      <c r="R11" s="92">
        <f t="shared" si="6"/>
        <v>10</v>
      </c>
      <c r="S11" s="93">
        <v>13</v>
      </c>
      <c r="T11" s="92">
        <f t="shared" si="7"/>
        <v>39</v>
      </c>
      <c r="U11" s="93"/>
      <c r="V11" s="96">
        <f t="shared" si="8"/>
        <v>0</v>
      </c>
      <c r="W11" s="93" t="s">
        <v>90</v>
      </c>
      <c r="X11" s="92">
        <f t="shared" si="9"/>
        <v>10</v>
      </c>
      <c r="Y11" s="97">
        <f t="shared" si="10"/>
        <v>176</v>
      </c>
      <c r="Z11" s="91"/>
      <c r="AA11" s="92">
        <f t="shared" si="11"/>
        <v>0</v>
      </c>
      <c r="AB11" s="93"/>
      <c r="AC11" s="92">
        <f t="shared" si="12"/>
        <v>0</v>
      </c>
      <c r="AD11" s="93"/>
      <c r="AE11" s="92">
        <f t="shared" si="13"/>
        <v>0</v>
      </c>
      <c r="AF11" s="93"/>
      <c r="AG11" s="98">
        <f t="shared" si="14"/>
        <v>0</v>
      </c>
      <c r="AH11" s="99">
        <f t="shared" si="15"/>
        <v>0</v>
      </c>
      <c r="AI11" s="91"/>
      <c r="AJ11" s="92">
        <f t="shared" si="16"/>
        <v>0</v>
      </c>
      <c r="AK11" s="93"/>
      <c r="AL11" s="100">
        <f t="shared" si="17"/>
        <v>0</v>
      </c>
      <c r="AM11" s="93"/>
      <c r="AN11" s="92">
        <f t="shared" si="18"/>
        <v>0</v>
      </c>
      <c r="AO11" s="93"/>
      <c r="AP11" s="92">
        <f t="shared" si="19"/>
        <v>0</v>
      </c>
      <c r="AQ11" s="93">
        <v>1</v>
      </c>
      <c r="AR11" s="92">
        <f t="shared" si="20"/>
        <v>1</v>
      </c>
      <c r="AS11" s="93"/>
      <c r="AT11" s="92">
        <f t="shared" si="21"/>
        <v>0</v>
      </c>
      <c r="AU11" s="93"/>
      <c r="AV11" s="92">
        <f t="shared" si="22"/>
        <v>0</v>
      </c>
      <c r="AW11" s="93"/>
      <c r="AX11" s="100">
        <f t="shared" si="23"/>
        <v>0</v>
      </c>
      <c r="AY11" s="101">
        <f t="shared" si="24"/>
        <v>1</v>
      </c>
      <c r="AZ11" s="102">
        <f t="shared" si="25"/>
        <v>177</v>
      </c>
      <c r="BA11" s="104"/>
    </row>
    <row r="12" spans="1:53" x14ac:dyDescent="0.3">
      <c r="A12" s="88">
        <v>4</v>
      </c>
      <c r="B12" s="89" t="s">
        <v>97</v>
      </c>
      <c r="C12" s="89" t="s">
        <v>98</v>
      </c>
      <c r="D12" s="90"/>
      <c r="E12" s="91">
        <v>13</v>
      </c>
      <c r="F12" s="92">
        <f t="shared" si="0"/>
        <v>78</v>
      </c>
      <c r="G12" s="93"/>
      <c r="H12" s="92">
        <f t="shared" si="1"/>
        <v>0</v>
      </c>
      <c r="I12" s="94">
        <v>7</v>
      </c>
      <c r="J12" s="95">
        <f t="shared" si="2"/>
        <v>18</v>
      </c>
      <c r="K12" s="93"/>
      <c r="L12" s="92">
        <f t="shared" si="3"/>
        <v>0</v>
      </c>
      <c r="M12" s="93"/>
      <c r="N12" s="92">
        <f t="shared" si="4"/>
        <v>0</v>
      </c>
      <c r="O12" s="93"/>
      <c r="P12" s="92">
        <f t="shared" si="5"/>
        <v>0</v>
      </c>
      <c r="Q12" s="93">
        <v>5</v>
      </c>
      <c r="R12" s="92">
        <f t="shared" si="6"/>
        <v>10</v>
      </c>
      <c r="S12" s="93">
        <v>7</v>
      </c>
      <c r="T12" s="92">
        <f t="shared" si="7"/>
        <v>21</v>
      </c>
      <c r="U12" s="93"/>
      <c r="V12" s="96">
        <f t="shared" si="8"/>
        <v>0</v>
      </c>
      <c r="W12" s="93"/>
      <c r="X12" s="92">
        <f t="shared" si="9"/>
        <v>0</v>
      </c>
      <c r="Y12" s="97">
        <f t="shared" si="10"/>
        <v>127</v>
      </c>
      <c r="Z12" s="91" t="s">
        <v>90</v>
      </c>
      <c r="AA12" s="92">
        <f t="shared" si="11"/>
        <v>6</v>
      </c>
      <c r="AB12" s="93">
        <v>1</v>
      </c>
      <c r="AC12" s="92">
        <f t="shared" si="12"/>
        <v>4</v>
      </c>
      <c r="AD12" s="93">
        <v>2</v>
      </c>
      <c r="AE12" s="92">
        <f t="shared" si="13"/>
        <v>6</v>
      </c>
      <c r="AF12" s="93"/>
      <c r="AG12" s="98">
        <f t="shared" si="14"/>
        <v>0</v>
      </c>
      <c r="AH12" s="99">
        <f t="shared" si="15"/>
        <v>16</v>
      </c>
      <c r="AI12" s="91"/>
      <c r="AJ12" s="92">
        <f t="shared" si="16"/>
        <v>0</v>
      </c>
      <c r="AK12" s="93"/>
      <c r="AL12" s="100">
        <f t="shared" si="17"/>
        <v>0</v>
      </c>
      <c r="AM12" s="93"/>
      <c r="AN12" s="92">
        <f t="shared" si="18"/>
        <v>0</v>
      </c>
      <c r="AO12" s="93"/>
      <c r="AP12" s="92">
        <f t="shared" si="19"/>
        <v>0</v>
      </c>
      <c r="AQ12" s="93"/>
      <c r="AR12" s="92">
        <f t="shared" si="20"/>
        <v>0</v>
      </c>
      <c r="AS12" s="93"/>
      <c r="AT12" s="92">
        <f t="shared" si="21"/>
        <v>0</v>
      </c>
      <c r="AU12" s="93"/>
      <c r="AV12" s="92">
        <f t="shared" si="22"/>
        <v>0</v>
      </c>
      <c r="AW12" s="93"/>
      <c r="AX12" s="100">
        <f t="shared" si="23"/>
        <v>0</v>
      </c>
      <c r="AY12" s="101">
        <f t="shared" si="24"/>
        <v>0</v>
      </c>
      <c r="AZ12" s="102">
        <f t="shared" si="25"/>
        <v>143</v>
      </c>
      <c r="BA12" s="104"/>
    </row>
    <row r="13" spans="1:53" x14ac:dyDescent="0.3">
      <c r="A13" s="88">
        <v>5</v>
      </c>
      <c r="B13" s="89" t="s">
        <v>99</v>
      </c>
      <c r="C13" s="89" t="s">
        <v>92</v>
      </c>
      <c r="D13" s="90"/>
      <c r="E13" s="91">
        <v>13</v>
      </c>
      <c r="F13" s="92">
        <f t="shared" si="0"/>
        <v>78</v>
      </c>
      <c r="G13" s="93"/>
      <c r="H13" s="92"/>
      <c r="I13" s="94">
        <v>7</v>
      </c>
      <c r="J13" s="95">
        <f t="shared" si="2"/>
        <v>18</v>
      </c>
      <c r="K13" s="93"/>
      <c r="L13" s="92">
        <f t="shared" si="3"/>
        <v>0</v>
      </c>
      <c r="M13" s="93"/>
      <c r="N13" s="92">
        <f t="shared" si="4"/>
        <v>0</v>
      </c>
      <c r="O13" s="93"/>
      <c r="P13" s="92">
        <f t="shared" si="5"/>
        <v>0</v>
      </c>
      <c r="Q13" s="93">
        <v>5</v>
      </c>
      <c r="R13" s="92">
        <f t="shared" si="6"/>
        <v>10</v>
      </c>
      <c r="S13" s="93">
        <v>7</v>
      </c>
      <c r="T13" s="92">
        <f t="shared" si="7"/>
        <v>21</v>
      </c>
      <c r="U13" s="93"/>
      <c r="V13" s="96">
        <f t="shared" si="8"/>
        <v>0</v>
      </c>
      <c r="W13" s="93"/>
      <c r="X13" s="92">
        <f t="shared" si="9"/>
        <v>0</v>
      </c>
      <c r="Y13" s="97">
        <f t="shared" si="10"/>
        <v>127</v>
      </c>
      <c r="Z13" s="91" t="s">
        <v>90</v>
      </c>
      <c r="AA13" s="92">
        <v>6</v>
      </c>
      <c r="AB13" s="93"/>
      <c r="AC13" s="92">
        <f t="shared" si="12"/>
        <v>0</v>
      </c>
      <c r="AD13" s="93">
        <v>2</v>
      </c>
      <c r="AE13" s="92">
        <f t="shared" si="13"/>
        <v>6</v>
      </c>
      <c r="AF13" s="93"/>
      <c r="AG13" s="98">
        <f t="shared" si="14"/>
        <v>0</v>
      </c>
      <c r="AH13" s="99">
        <f t="shared" si="15"/>
        <v>12</v>
      </c>
      <c r="AI13" s="91"/>
      <c r="AJ13" s="92">
        <f t="shared" si="16"/>
        <v>0</v>
      </c>
      <c r="AK13" s="93"/>
      <c r="AL13" s="100">
        <f t="shared" si="17"/>
        <v>0</v>
      </c>
      <c r="AM13" s="93"/>
      <c r="AN13" s="92">
        <f t="shared" si="18"/>
        <v>0</v>
      </c>
      <c r="AO13" s="93"/>
      <c r="AP13" s="92">
        <f t="shared" si="19"/>
        <v>0</v>
      </c>
      <c r="AQ13" s="93"/>
      <c r="AR13" s="92">
        <f t="shared" si="20"/>
        <v>0</v>
      </c>
      <c r="AS13" s="93"/>
      <c r="AT13" s="92">
        <f t="shared" si="21"/>
        <v>0</v>
      </c>
      <c r="AU13" s="93"/>
      <c r="AV13" s="92">
        <f t="shared" si="22"/>
        <v>0</v>
      </c>
      <c r="AW13" s="93"/>
      <c r="AX13" s="100">
        <f t="shared" si="23"/>
        <v>0</v>
      </c>
      <c r="AY13" s="101"/>
      <c r="AZ13" s="102">
        <f t="shared" si="25"/>
        <v>139</v>
      </c>
      <c r="BA13" s="104"/>
    </row>
    <row r="14" spans="1:53" x14ac:dyDescent="0.3">
      <c r="A14" s="88">
        <v>6</v>
      </c>
      <c r="B14" s="89" t="s">
        <v>100</v>
      </c>
      <c r="C14" s="89" t="s">
        <v>101</v>
      </c>
      <c r="D14" s="90"/>
      <c r="E14" s="91">
        <v>12</v>
      </c>
      <c r="F14" s="92">
        <f t="shared" si="0"/>
        <v>72</v>
      </c>
      <c r="G14" s="93"/>
      <c r="H14" s="92">
        <f t="shared" ref="H14:H18" si="26">G14*6</f>
        <v>0</v>
      </c>
      <c r="I14" s="94">
        <v>5</v>
      </c>
      <c r="J14" s="95">
        <f t="shared" si="2"/>
        <v>14</v>
      </c>
      <c r="K14" s="93"/>
      <c r="L14" s="92">
        <f t="shared" si="3"/>
        <v>0</v>
      </c>
      <c r="M14" s="93"/>
      <c r="N14" s="92">
        <f t="shared" si="4"/>
        <v>0</v>
      </c>
      <c r="O14" s="93"/>
      <c r="P14" s="92">
        <f t="shared" si="5"/>
        <v>0</v>
      </c>
      <c r="Q14" s="93">
        <v>5</v>
      </c>
      <c r="R14" s="92">
        <f t="shared" si="6"/>
        <v>10</v>
      </c>
      <c r="S14" s="93">
        <v>3</v>
      </c>
      <c r="T14" s="92">
        <f t="shared" si="7"/>
        <v>9</v>
      </c>
      <c r="U14" s="93"/>
      <c r="V14" s="96">
        <f t="shared" si="8"/>
        <v>0</v>
      </c>
      <c r="W14" s="93"/>
      <c r="X14" s="92">
        <f t="shared" si="9"/>
        <v>0</v>
      </c>
      <c r="Y14" s="97">
        <f t="shared" si="10"/>
        <v>105</v>
      </c>
      <c r="Z14" s="91"/>
      <c r="AA14" s="92">
        <f t="shared" ref="AA14:AA18" si="27">IF(Z14="si",6,0)</f>
        <v>0</v>
      </c>
      <c r="AB14" s="93"/>
      <c r="AC14" s="92">
        <f t="shared" si="12"/>
        <v>0</v>
      </c>
      <c r="AD14" s="93"/>
      <c r="AE14" s="92">
        <f t="shared" si="13"/>
        <v>0</v>
      </c>
      <c r="AF14" s="93"/>
      <c r="AG14" s="98">
        <f t="shared" si="14"/>
        <v>0</v>
      </c>
      <c r="AH14" s="99">
        <f t="shared" si="15"/>
        <v>0</v>
      </c>
      <c r="AI14" s="91"/>
      <c r="AJ14" s="92">
        <f t="shared" si="16"/>
        <v>0</v>
      </c>
      <c r="AK14" s="93"/>
      <c r="AL14" s="100">
        <f t="shared" si="17"/>
        <v>0</v>
      </c>
      <c r="AM14" s="93"/>
      <c r="AN14" s="92">
        <f t="shared" si="18"/>
        <v>0</v>
      </c>
      <c r="AO14" s="93"/>
      <c r="AP14" s="92">
        <f t="shared" si="19"/>
        <v>0</v>
      </c>
      <c r="AQ14" s="93"/>
      <c r="AR14" s="92">
        <f t="shared" si="20"/>
        <v>0</v>
      </c>
      <c r="AS14" s="93"/>
      <c r="AT14" s="92">
        <f t="shared" si="21"/>
        <v>0</v>
      </c>
      <c r="AU14" s="93"/>
      <c r="AV14" s="92">
        <f t="shared" si="22"/>
        <v>0</v>
      </c>
      <c r="AW14" s="93"/>
      <c r="AX14" s="100">
        <f t="shared" si="23"/>
        <v>0</v>
      </c>
      <c r="AY14" s="101">
        <f t="shared" ref="AY14:AY18" si="28">AJ14+AL14+AX14+IF(AN14+AP14+AR14+AT14+AV14&gt;10,10,AN14+AP14+AR14+AT14+AV14)</f>
        <v>0</v>
      </c>
      <c r="AZ14" s="102">
        <f t="shared" si="25"/>
        <v>105</v>
      </c>
      <c r="BA14" s="104"/>
    </row>
    <row r="15" spans="1:53" x14ac:dyDescent="0.3">
      <c r="A15" s="88">
        <v>7</v>
      </c>
      <c r="B15" s="89" t="s">
        <v>102</v>
      </c>
      <c r="C15" s="89" t="s">
        <v>103</v>
      </c>
      <c r="D15" s="90"/>
      <c r="E15" s="91">
        <v>6</v>
      </c>
      <c r="F15" s="92">
        <f t="shared" si="0"/>
        <v>36</v>
      </c>
      <c r="G15" s="93"/>
      <c r="H15" s="92">
        <f t="shared" si="26"/>
        <v>0</v>
      </c>
      <c r="I15" s="94">
        <v>9</v>
      </c>
      <c r="J15" s="95">
        <f t="shared" si="2"/>
        <v>22</v>
      </c>
      <c r="K15" s="93"/>
      <c r="L15" s="92">
        <f t="shared" si="3"/>
        <v>0</v>
      </c>
      <c r="M15" s="93"/>
      <c r="N15" s="92">
        <f t="shared" si="4"/>
        <v>0</v>
      </c>
      <c r="O15" s="93"/>
      <c r="P15" s="92">
        <f t="shared" si="5"/>
        <v>0</v>
      </c>
      <c r="Q15" s="93">
        <v>4</v>
      </c>
      <c r="R15" s="92">
        <f t="shared" si="6"/>
        <v>8</v>
      </c>
      <c r="S15" s="93"/>
      <c r="T15" s="92">
        <f t="shared" si="7"/>
        <v>0</v>
      </c>
      <c r="U15" s="93"/>
      <c r="V15" s="96">
        <f t="shared" si="8"/>
        <v>0</v>
      </c>
      <c r="W15" s="93"/>
      <c r="X15" s="92">
        <f t="shared" si="9"/>
        <v>0</v>
      </c>
      <c r="Y15" s="97">
        <f t="shared" si="10"/>
        <v>66</v>
      </c>
      <c r="Z15" s="91" t="s">
        <v>90</v>
      </c>
      <c r="AA15" s="92">
        <f t="shared" si="27"/>
        <v>6</v>
      </c>
      <c r="AB15" s="93"/>
      <c r="AC15" s="92">
        <f t="shared" si="12"/>
        <v>0</v>
      </c>
      <c r="AD15" s="93">
        <v>2</v>
      </c>
      <c r="AE15" s="92">
        <f t="shared" si="13"/>
        <v>6</v>
      </c>
      <c r="AF15" s="93"/>
      <c r="AG15" s="98">
        <f t="shared" si="14"/>
        <v>0</v>
      </c>
      <c r="AH15" s="99">
        <f t="shared" si="15"/>
        <v>12</v>
      </c>
      <c r="AI15" s="91"/>
      <c r="AJ15" s="92">
        <f t="shared" si="16"/>
        <v>0</v>
      </c>
      <c r="AK15" s="93"/>
      <c r="AL15" s="100">
        <f t="shared" si="17"/>
        <v>0</v>
      </c>
      <c r="AM15" s="93"/>
      <c r="AN15" s="92">
        <f t="shared" si="18"/>
        <v>0</v>
      </c>
      <c r="AO15" s="93"/>
      <c r="AP15" s="92">
        <f t="shared" si="19"/>
        <v>0</v>
      </c>
      <c r="AQ15" s="93">
        <v>3</v>
      </c>
      <c r="AR15" s="92">
        <f t="shared" si="20"/>
        <v>3</v>
      </c>
      <c r="AS15" s="93"/>
      <c r="AT15" s="92">
        <f t="shared" si="21"/>
        <v>0</v>
      </c>
      <c r="AU15" s="93"/>
      <c r="AV15" s="92">
        <f t="shared" si="22"/>
        <v>0</v>
      </c>
      <c r="AW15" s="93"/>
      <c r="AX15" s="100">
        <f t="shared" si="23"/>
        <v>0</v>
      </c>
      <c r="AY15" s="101">
        <f t="shared" si="28"/>
        <v>3</v>
      </c>
      <c r="AZ15" s="102">
        <f t="shared" si="25"/>
        <v>81</v>
      </c>
      <c r="BA15" s="104"/>
    </row>
    <row r="16" spans="1:53" x14ac:dyDescent="0.3">
      <c r="A16" s="88">
        <v>8</v>
      </c>
      <c r="B16" s="89" t="s">
        <v>110</v>
      </c>
      <c r="C16" s="89" t="s">
        <v>111</v>
      </c>
      <c r="D16" s="90"/>
      <c r="E16" s="91">
        <v>2</v>
      </c>
      <c r="F16" s="92">
        <f>E16*6</f>
        <v>12</v>
      </c>
      <c r="G16" s="93"/>
      <c r="H16" s="92">
        <f>G16*6</f>
        <v>0</v>
      </c>
      <c r="I16" s="94">
        <v>13</v>
      </c>
      <c r="J16" s="95">
        <f>IF(I16&lt;=4,I16*3,12+(I16-4)*3*2/3)</f>
        <v>30</v>
      </c>
      <c r="K16" s="93"/>
      <c r="L16" s="92">
        <f>K16*3</f>
        <v>0</v>
      </c>
      <c r="M16" s="93">
        <v>2</v>
      </c>
      <c r="N16" s="92">
        <f>IF(M16&lt;=4,M16*3,12+(M16-4)*3*2/3)</f>
        <v>6</v>
      </c>
      <c r="O16" s="93"/>
      <c r="P16" s="92">
        <f>O16*3</f>
        <v>0</v>
      </c>
      <c r="Q16" s="93">
        <v>1</v>
      </c>
      <c r="R16" s="92">
        <f>IF(Q16&gt;10,20,Q16*2)</f>
        <v>2</v>
      </c>
      <c r="S16" s="93"/>
      <c r="T16" s="92">
        <f>S16*3</f>
        <v>0</v>
      </c>
      <c r="U16" s="93"/>
      <c r="V16" s="96">
        <f>U16</f>
        <v>0</v>
      </c>
      <c r="W16" s="93"/>
      <c r="X16" s="92">
        <f>IF(W16="si",10,0)</f>
        <v>0</v>
      </c>
      <c r="Y16" s="97">
        <f>F16+H16+J16+L16+N16+P16+R16+T16+V16+X16</f>
        <v>50</v>
      </c>
      <c r="Z16" s="91"/>
      <c r="AA16" s="92">
        <f>IF(Z16="si",6,0)</f>
        <v>0</v>
      </c>
      <c r="AB16" s="93">
        <v>2</v>
      </c>
      <c r="AC16" s="92">
        <f>AB16*4</f>
        <v>8</v>
      </c>
      <c r="AD16" s="93"/>
      <c r="AE16" s="92">
        <f>AD16*3</f>
        <v>0</v>
      </c>
      <c r="AF16" s="93"/>
      <c r="AG16" s="98">
        <f>IF(AF16="si",6,0)</f>
        <v>0</v>
      </c>
      <c r="AH16" s="99">
        <f>AA16+AC16+AE16+AG16</f>
        <v>8</v>
      </c>
      <c r="AI16" s="91"/>
      <c r="AJ16" s="92">
        <f>AI16*3</f>
        <v>0</v>
      </c>
      <c r="AK16" s="93" t="s">
        <v>90</v>
      </c>
      <c r="AL16" s="100">
        <f>IF(AK16="si",12,0)</f>
        <v>12</v>
      </c>
      <c r="AM16" s="93"/>
      <c r="AN16" s="92">
        <f>AM16*5</f>
        <v>0</v>
      </c>
      <c r="AO16" s="93"/>
      <c r="AP16" s="92">
        <f>AO16*3</f>
        <v>0</v>
      </c>
      <c r="AQ16" s="93">
        <v>3</v>
      </c>
      <c r="AR16" s="92">
        <f>AQ16</f>
        <v>3</v>
      </c>
      <c r="AS16" s="93"/>
      <c r="AT16" s="92">
        <f>AS16*5</f>
        <v>0</v>
      </c>
      <c r="AU16" s="93"/>
      <c r="AV16" s="92">
        <f>IF(AU16="si",5,0)</f>
        <v>0</v>
      </c>
      <c r="AW16" s="93"/>
      <c r="AX16" s="100">
        <f>AW16*1</f>
        <v>0</v>
      </c>
      <c r="AY16" s="101">
        <f>AJ16+AL16+AX16+IF(AN16+AP16+AR16+AT16+AV16&gt;10,10,AN16+AP16+AR16+AT16+AV16)</f>
        <v>15</v>
      </c>
      <c r="AZ16" s="102">
        <f>Y16+AH16+AY16</f>
        <v>73</v>
      </c>
      <c r="BA16" s="104"/>
    </row>
    <row r="17" spans="1:53" x14ac:dyDescent="0.3">
      <c r="A17" s="88">
        <v>9</v>
      </c>
      <c r="B17" s="89" t="s">
        <v>104</v>
      </c>
      <c r="C17" s="89" t="s">
        <v>105</v>
      </c>
      <c r="D17" s="90"/>
      <c r="E17" s="91">
        <v>2</v>
      </c>
      <c r="F17" s="92">
        <f t="shared" si="0"/>
        <v>12</v>
      </c>
      <c r="G17" s="93"/>
      <c r="H17" s="92">
        <f t="shared" si="26"/>
        <v>0</v>
      </c>
      <c r="I17" s="94">
        <v>6</v>
      </c>
      <c r="J17" s="95">
        <f t="shared" si="2"/>
        <v>16</v>
      </c>
      <c r="K17" s="93"/>
      <c r="L17" s="92">
        <f t="shared" si="3"/>
        <v>0</v>
      </c>
      <c r="M17" s="93"/>
      <c r="N17" s="92">
        <f t="shared" si="4"/>
        <v>0</v>
      </c>
      <c r="O17" s="93"/>
      <c r="P17" s="92">
        <f t="shared" si="5"/>
        <v>0</v>
      </c>
      <c r="Q17" s="93">
        <v>2</v>
      </c>
      <c r="R17" s="92">
        <f t="shared" si="6"/>
        <v>4</v>
      </c>
      <c r="S17" s="93"/>
      <c r="T17" s="92">
        <f t="shared" si="7"/>
        <v>0</v>
      </c>
      <c r="U17" s="93"/>
      <c r="V17" s="96">
        <f t="shared" si="8"/>
        <v>0</v>
      </c>
      <c r="W17" s="93"/>
      <c r="X17" s="92">
        <f t="shared" si="9"/>
        <v>0</v>
      </c>
      <c r="Y17" s="97">
        <f t="shared" si="10"/>
        <v>32</v>
      </c>
      <c r="Z17" s="91"/>
      <c r="AA17" s="92">
        <f t="shared" si="27"/>
        <v>0</v>
      </c>
      <c r="AB17" s="93">
        <v>1</v>
      </c>
      <c r="AC17" s="92">
        <f t="shared" si="12"/>
        <v>4</v>
      </c>
      <c r="AD17" s="93">
        <v>1</v>
      </c>
      <c r="AE17" s="92">
        <f t="shared" si="13"/>
        <v>3</v>
      </c>
      <c r="AF17" s="93"/>
      <c r="AG17" s="98">
        <f t="shared" si="14"/>
        <v>0</v>
      </c>
      <c r="AH17" s="99">
        <f t="shared" si="15"/>
        <v>7</v>
      </c>
      <c r="AI17" s="91"/>
      <c r="AJ17" s="92">
        <f t="shared" si="16"/>
        <v>0</v>
      </c>
      <c r="AK17" s="93" t="s">
        <v>90</v>
      </c>
      <c r="AL17" s="100">
        <f t="shared" si="17"/>
        <v>12</v>
      </c>
      <c r="AM17" s="93"/>
      <c r="AN17" s="92">
        <f t="shared" si="18"/>
        <v>0</v>
      </c>
      <c r="AO17" s="93"/>
      <c r="AP17" s="92">
        <f t="shared" si="19"/>
        <v>0</v>
      </c>
      <c r="AQ17" s="93">
        <v>5</v>
      </c>
      <c r="AR17" s="92">
        <f t="shared" si="20"/>
        <v>5</v>
      </c>
      <c r="AS17" s="93">
        <v>1</v>
      </c>
      <c r="AT17" s="92">
        <v>5</v>
      </c>
      <c r="AU17" s="93"/>
      <c r="AV17" s="92">
        <f t="shared" si="22"/>
        <v>0</v>
      </c>
      <c r="AW17" s="93"/>
      <c r="AX17" s="100">
        <f t="shared" si="23"/>
        <v>0</v>
      </c>
      <c r="AY17" s="101">
        <f t="shared" si="28"/>
        <v>22</v>
      </c>
      <c r="AZ17" s="102">
        <f t="shared" si="25"/>
        <v>61</v>
      </c>
      <c r="BA17" s="104"/>
    </row>
    <row r="18" spans="1:53" x14ac:dyDescent="0.3">
      <c r="A18" s="88">
        <v>10</v>
      </c>
      <c r="B18" s="89" t="s">
        <v>112</v>
      </c>
      <c r="C18" s="89" t="s">
        <v>113</v>
      </c>
      <c r="D18" s="90"/>
      <c r="E18" s="91">
        <v>3</v>
      </c>
      <c r="F18" s="92">
        <f t="shared" si="0"/>
        <v>18</v>
      </c>
      <c r="G18" s="93"/>
      <c r="H18" s="92">
        <f t="shared" si="26"/>
        <v>0</v>
      </c>
      <c r="I18" s="94">
        <v>5</v>
      </c>
      <c r="J18" s="95">
        <f t="shared" si="2"/>
        <v>14</v>
      </c>
      <c r="K18" s="93"/>
      <c r="L18" s="92">
        <f t="shared" si="3"/>
        <v>0</v>
      </c>
      <c r="M18" s="93"/>
      <c r="N18" s="92">
        <f t="shared" si="4"/>
        <v>0</v>
      </c>
      <c r="O18" s="93"/>
      <c r="P18" s="92">
        <f t="shared" si="5"/>
        <v>0</v>
      </c>
      <c r="Q18" s="93">
        <v>1</v>
      </c>
      <c r="R18" s="92">
        <f t="shared" si="6"/>
        <v>2</v>
      </c>
      <c r="S18" s="93"/>
      <c r="T18" s="92">
        <f t="shared" si="7"/>
        <v>0</v>
      </c>
      <c r="U18" s="93"/>
      <c r="V18" s="96">
        <f t="shared" si="8"/>
        <v>0</v>
      </c>
      <c r="W18" s="93"/>
      <c r="X18" s="92">
        <f t="shared" si="9"/>
        <v>0</v>
      </c>
      <c r="Y18" s="97">
        <f t="shared" si="10"/>
        <v>34</v>
      </c>
      <c r="Z18" s="91" t="s">
        <v>90</v>
      </c>
      <c r="AA18" s="92">
        <f t="shared" si="27"/>
        <v>6</v>
      </c>
      <c r="AB18" s="93"/>
      <c r="AC18" s="92">
        <f t="shared" si="12"/>
        <v>0</v>
      </c>
      <c r="AD18" s="93"/>
      <c r="AE18" s="92">
        <f t="shared" si="13"/>
        <v>0</v>
      </c>
      <c r="AF18" s="93"/>
      <c r="AG18" s="98">
        <f t="shared" si="14"/>
        <v>0</v>
      </c>
      <c r="AH18" s="99">
        <f t="shared" si="15"/>
        <v>6</v>
      </c>
      <c r="AI18" s="91"/>
      <c r="AJ18" s="92">
        <f t="shared" si="16"/>
        <v>0</v>
      </c>
      <c r="AK18" s="93" t="s">
        <v>90</v>
      </c>
      <c r="AL18" s="100">
        <f t="shared" si="17"/>
        <v>12</v>
      </c>
      <c r="AM18" s="93"/>
      <c r="AN18" s="92">
        <f t="shared" si="18"/>
        <v>0</v>
      </c>
      <c r="AO18" s="93"/>
      <c r="AP18" s="92">
        <f t="shared" si="19"/>
        <v>0</v>
      </c>
      <c r="AQ18" s="93">
        <v>2</v>
      </c>
      <c r="AR18" s="92">
        <f t="shared" si="20"/>
        <v>2</v>
      </c>
      <c r="AS18" s="93">
        <v>1</v>
      </c>
      <c r="AT18" s="92">
        <f t="shared" ref="AT18" si="29">AS18*5</f>
        <v>5</v>
      </c>
      <c r="AU18" s="93"/>
      <c r="AV18" s="92">
        <f t="shared" si="22"/>
        <v>0</v>
      </c>
      <c r="AW18" s="93"/>
      <c r="AX18" s="100">
        <f t="shared" si="23"/>
        <v>0</v>
      </c>
      <c r="AY18" s="101">
        <f t="shared" si="28"/>
        <v>19</v>
      </c>
      <c r="AZ18" s="102">
        <f t="shared" si="25"/>
        <v>59</v>
      </c>
      <c r="BA18" s="104"/>
    </row>
    <row r="19" spans="1:53" x14ac:dyDescent="0.3">
      <c r="A19" s="105"/>
      <c r="B19" s="106"/>
      <c r="C19" s="106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110"/>
    </row>
    <row r="20" spans="1:53" x14ac:dyDescent="0.3">
      <c r="A20" s="105"/>
      <c r="B20" s="106"/>
      <c r="C20" s="106"/>
      <c r="D20" s="107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110"/>
    </row>
    <row r="21" spans="1:53" x14ac:dyDescent="0.3">
      <c r="A21" s="105"/>
      <c r="B21" s="105"/>
      <c r="C21" s="105"/>
      <c r="D21" s="7" t="s">
        <v>106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6"/>
      <c r="AX21" s="6"/>
      <c r="AY21" s="105"/>
      <c r="AZ21" s="105"/>
      <c r="BA21" s="112"/>
    </row>
    <row r="22" spans="1:53" x14ac:dyDescent="0.3">
      <c r="A22" s="105"/>
      <c r="B22" s="105"/>
      <c r="C22" s="105"/>
      <c r="D22" s="105" t="s">
        <v>107</v>
      </c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6"/>
      <c r="AX22" s="6"/>
      <c r="AY22" s="6"/>
      <c r="AZ22" s="6"/>
      <c r="BA22" s="6"/>
    </row>
    <row r="23" spans="1:53" ht="15.6" x14ac:dyDescent="0.3">
      <c r="A23" s="105"/>
      <c r="B23" s="111" t="s">
        <v>115</v>
      </c>
      <c r="C23" s="111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11" t="s">
        <v>108</v>
      </c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6"/>
      <c r="AX23" s="6"/>
      <c r="AY23" s="6"/>
      <c r="AZ23" s="6"/>
      <c r="BA23" s="6"/>
    </row>
    <row r="24" spans="1:53" ht="18" x14ac:dyDescent="0.35">
      <c r="AI24" s="129" t="s">
        <v>109</v>
      </c>
      <c r="AJ24" s="129"/>
      <c r="AK24" s="129"/>
      <c r="AL24" s="129"/>
      <c r="AM24" s="129"/>
      <c r="AN24" s="129"/>
      <c r="AO24" s="129"/>
      <c r="AP24" s="129"/>
    </row>
  </sheetData>
  <mergeCells count="7">
    <mergeCell ref="U6:V6"/>
    <mergeCell ref="W6:X6"/>
    <mergeCell ref="E6:F6"/>
    <mergeCell ref="I6:J6"/>
    <mergeCell ref="K6:L6"/>
    <mergeCell ref="O6:P6"/>
    <mergeCell ref="Q6:T6"/>
  </mergeCells>
  <pageMargins left="0.19685039370078741" right="0.35433070866141736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2020-05-02T16:36:43Z</dcterms:modified>
</cp:coreProperties>
</file>