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8" i="1" l="1"/>
  <c r="AV18" i="1"/>
  <c r="AT18" i="1"/>
  <c r="AR18" i="1"/>
  <c r="AP18" i="1"/>
  <c r="AN18" i="1"/>
  <c r="AL18" i="1"/>
  <c r="AJ18" i="1"/>
  <c r="AG18" i="1"/>
  <c r="AE18" i="1"/>
  <c r="AC18" i="1"/>
  <c r="AA18" i="1"/>
  <c r="X18" i="1"/>
  <c r="V18" i="1"/>
  <c r="T18" i="1"/>
  <c r="R18" i="1"/>
  <c r="P18" i="1"/>
  <c r="N18" i="1"/>
  <c r="L18" i="1"/>
  <c r="J18" i="1"/>
  <c r="H18" i="1"/>
  <c r="F18" i="1"/>
  <c r="AV19" i="1"/>
  <c r="AT19" i="1"/>
  <c r="AR19" i="1"/>
  <c r="AP19" i="1"/>
  <c r="AN19" i="1"/>
  <c r="AL19" i="1"/>
  <c r="AJ19" i="1"/>
  <c r="AG19" i="1"/>
  <c r="AE19" i="1"/>
  <c r="AC19" i="1"/>
  <c r="AA19" i="1"/>
  <c r="X19" i="1"/>
  <c r="V19" i="1"/>
  <c r="T19" i="1"/>
  <c r="R19" i="1"/>
  <c r="P19" i="1"/>
  <c r="N19" i="1"/>
  <c r="L19" i="1"/>
  <c r="J19" i="1"/>
  <c r="H19" i="1"/>
  <c r="F19" i="1"/>
  <c r="AV17" i="1"/>
  <c r="AT17" i="1"/>
  <c r="AR17" i="1"/>
  <c r="AP17" i="1"/>
  <c r="AN17" i="1"/>
  <c r="AL17" i="1"/>
  <c r="AJ17" i="1"/>
  <c r="AG17" i="1"/>
  <c r="AE17" i="1"/>
  <c r="AC17" i="1"/>
  <c r="AA17" i="1"/>
  <c r="X17" i="1"/>
  <c r="V17" i="1"/>
  <c r="T17" i="1"/>
  <c r="R17" i="1"/>
  <c r="P17" i="1"/>
  <c r="N17" i="1"/>
  <c r="L17" i="1"/>
  <c r="J17" i="1"/>
  <c r="H17" i="1"/>
  <c r="F17" i="1"/>
  <c r="AX16" i="1"/>
  <c r="AV16" i="1"/>
  <c r="AT16" i="1"/>
  <c r="AR16" i="1"/>
  <c r="AP16" i="1"/>
  <c r="AN16" i="1"/>
  <c r="AL16" i="1"/>
  <c r="AJ16" i="1"/>
  <c r="AG16" i="1"/>
  <c r="AE16" i="1"/>
  <c r="AC16" i="1"/>
  <c r="AA16" i="1"/>
  <c r="X16" i="1"/>
  <c r="V16" i="1"/>
  <c r="T16" i="1"/>
  <c r="R16" i="1"/>
  <c r="P16" i="1"/>
  <c r="N16" i="1"/>
  <c r="L16" i="1"/>
  <c r="J16" i="1"/>
  <c r="H16" i="1"/>
  <c r="F16" i="1"/>
  <c r="AV15" i="1"/>
  <c r="AT15" i="1"/>
  <c r="AR15" i="1"/>
  <c r="AP15" i="1"/>
  <c r="AN15" i="1"/>
  <c r="AL15" i="1"/>
  <c r="AJ15" i="1"/>
  <c r="AG15" i="1"/>
  <c r="AE15" i="1"/>
  <c r="AC15" i="1"/>
  <c r="AA15" i="1"/>
  <c r="X15" i="1"/>
  <c r="V15" i="1"/>
  <c r="T15" i="1"/>
  <c r="R15" i="1"/>
  <c r="P15" i="1"/>
  <c r="N15" i="1"/>
  <c r="L15" i="1"/>
  <c r="J15" i="1"/>
  <c r="H15" i="1"/>
  <c r="F15" i="1"/>
  <c r="AV14" i="1"/>
  <c r="AT14" i="1"/>
  <c r="AR14" i="1"/>
  <c r="AP14" i="1"/>
  <c r="AN14" i="1"/>
  <c r="AL14" i="1"/>
  <c r="AJ14" i="1"/>
  <c r="AG14" i="1"/>
  <c r="AE14" i="1"/>
  <c r="AC14" i="1"/>
  <c r="AA14" i="1"/>
  <c r="X14" i="1"/>
  <c r="V14" i="1"/>
  <c r="T14" i="1"/>
  <c r="R14" i="1"/>
  <c r="P14" i="1"/>
  <c r="N14" i="1"/>
  <c r="L14" i="1"/>
  <c r="J14" i="1"/>
  <c r="H14" i="1"/>
  <c r="F14" i="1"/>
  <c r="AV13" i="1"/>
  <c r="AT13" i="1"/>
  <c r="AR13" i="1"/>
  <c r="AP13" i="1"/>
  <c r="AN13" i="1"/>
  <c r="AL13" i="1"/>
  <c r="AJ13" i="1"/>
  <c r="AG13" i="1"/>
  <c r="AE13" i="1"/>
  <c r="AC13" i="1"/>
  <c r="AA13" i="1"/>
  <c r="X13" i="1"/>
  <c r="V13" i="1"/>
  <c r="T13" i="1"/>
  <c r="P13" i="1"/>
  <c r="N13" i="1"/>
  <c r="L13" i="1"/>
  <c r="J13" i="1"/>
  <c r="H13" i="1"/>
  <c r="F13" i="1"/>
  <c r="AX12" i="1"/>
  <c r="AV12" i="1"/>
  <c r="AT12" i="1"/>
  <c r="AR12" i="1"/>
  <c r="AP12" i="1"/>
  <c r="AN12" i="1"/>
  <c r="AL12" i="1"/>
  <c r="AJ12" i="1"/>
  <c r="AG12" i="1"/>
  <c r="AE12" i="1"/>
  <c r="AC12" i="1"/>
  <c r="AA12" i="1"/>
  <c r="X12" i="1"/>
  <c r="V12" i="1"/>
  <c r="T12" i="1"/>
  <c r="R12" i="1"/>
  <c r="P12" i="1"/>
  <c r="N12" i="1"/>
  <c r="L12" i="1"/>
  <c r="J12" i="1"/>
  <c r="H12" i="1"/>
  <c r="F12" i="1"/>
  <c r="AX11" i="1"/>
  <c r="AV11" i="1"/>
  <c r="AT11" i="1"/>
  <c r="AR11" i="1"/>
  <c r="AP11" i="1"/>
  <c r="AN11" i="1"/>
  <c r="AL11" i="1"/>
  <c r="AJ11" i="1"/>
  <c r="AG11" i="1"/>
  <c r="AE11" i="1"/>
  <c r="AC11" i="1"/>
  <c r="AA11" i="1"/>
  <c r="X11" i="1"/>
  <c r="V11" i="1"/>
  <c r="T11" i="1"/>
  <c r="R11" i="1"/>
  <c r="P11" i="1"/>
  <c r="N11" i="1"/>
  <c r="L11" i="1"/>
  <c r="J11" i="1"/>
  <c r="H11" i="1"/>
  <c r="F11" i="1"/>
  <c r="AH15" i="1" l="1"/>
  <c r="Y18" i="1"/>
  <c r="Y11" i="1"/>
  <c r="AH11" i="1"/>
  <c r="AH12" i="1"/>
  <c r="AH16" i="1"/>
  <c r="Y16" i="1"/>
  <c r="AY12" i="1"/>
  <c r="Y17" i="1"/>
  <c r="AY13" i="1"/>
  <c r="AH14" i="1"/>
  <c r="AY16" i="1"/>
  <c r="AY18" i="1"/>
  <c r="AH19" i="1"/>
  <c r="Y14" i="1"/>
  <c r="Y19" i="1"/>
  <c r="AY14" i="1"/>
  <c r="AH17" i="1"/>
  <c r="AH18" i="1"/>
  <c r="Y12" i="1"/>
  <c r="Y13" i="1"/>
  <c r="AH13" i="1"/>
  <c r="Y15" i="1"/>
  <c r="AY17" i="1"/>
  <c r="AY19" i="1"/>
  <c r="AY11" i="1"/>
  <c r="AY15" i="1"/>
  <c r="AZ15" i="1" l="1"/>
  <c r="AZ18" i="1"/>
  <c r="AZ12" i="1"/>
  <c r="AZ11" i="1"/>
  <c r="AZ14" i="1"/>
  <c r="AZ13" i="1"/>
  <c r="AZ16" i="1"/>
  <c r="AZ19" i="1"/>
  <c r="AZ17" i="1"/>
</calcChain>
</file>

<file path=xl/sharedStrings.xml><?xml version="1.0" encoding="utf-8"?>
<sst xmlns="http://schemas.openxmlformats.org/spreadsheetml/2006/main" count="149" uniqueCount="117">
  <si>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</si>
  <si>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</si>
  <si>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</si>
  <si>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</si>
  <si>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</si>
  <si>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</si>
  <si>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</si>
  <si>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</si>
  <si>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</si>
  <si>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</si>
  <si>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</si>
  <si>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</si>
  <si>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</si>
  <si>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</si>
  <si>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</si>
  <si>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</si>
  <si>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</si>
  <si>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</si>
  <si>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</si>
  <si>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</si>
  <si>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</si>
  <si>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</si>
  <si>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</si>
  <si>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</si>
  <si>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</si>
  <si>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</si>
  <si>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</si>
  <si>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</si>
  <si>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</si>
  <si>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</si>
  <si>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</si>
  <si>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</si>
  <si>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</si>
  <si>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</si>
  <si>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</si>
  <si>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t>Servizio di ruolo</t>
  </si>
  <si>
    <t>Servizio ruolo piccole isole</t>
  </si>
  <si>
    <r>
      <t>Pre-ruolo (ricon. 4 int.+ 2/3)</t>
    </r>
    <r>
      <rPr>
        <sz val="9"/>
        <color indexed="10"/>
        <rFont val="Arial"/>
        <family val="2"/>
      </rPr>
      <t>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</si>
  <si>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</si>
  <si>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</si>
  <si>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t>Entro il quinquennio</t>
  </si>
  <si>
    <t>Oltre il quinquennio</t>
  </si>
  <si>
    <t>Continuità nella sede (comune) di attuale titolarità</t>
  </si>
  <si>
    <t>Mancata presentaz. dom. trasf. per un triennio (da 2000/01 a 2007/08)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</si>
  <si>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</si>
  <si>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</si>
  <si>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</si>
  <si>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</si>
  <si>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</si>
  <si>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</si>
  <si>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Merito distinto</t>
  </si>
  <si>
    <t>Concorso pubblico ordinario</t>
  </si>
  <si>
    <t>Specializzazioni</t>
  </si>
  <si>
    <t>Diplomi Universitari</t>
  </si>
  <si>
    <t>Corso di perfez.post-laurea</t>
  </si>
  <si>
    <t>Laurea</t>
  </si>
  <si>
    <t>Dottorato di ricerca</t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</si>
  <si>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</si>
  <si>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</si>
  <si>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</si>
  <si>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</si>
  <si>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</si>
  <si>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</si>
  <si>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</si>
  <si>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</si>
  <si>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</si>
  <si>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</si>
  <si>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</si>
  <si>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</si>
  <si>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</si>
  <si>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</si>
  <si>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</si>
  <si>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</si>
  <si>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</si>
  <si>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</si>
  <si>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</si>
  <si>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RUOCCO</t>
  </si>
  <si>
    <t>ANTONIO</t>
  </si>
  <si>
    <t>ARUTA</t>
  </si>
  <si>
    <t>MARIANNA</t>
  </si>
  <si>
    <t>CIRILLO</t>
  </si>
  <si>
    <t>RAFFAELLA</t>
  </si>
  <si>
    <t>CELENTANO</t>
  </si>
  <si>
    <t>ROSA</t>
  </si>
  <si>
    <t>LONGOBARDI</t>
  </si>
  <si>
    <t>GIOVANNI</t>
  </si>
  <si>
    <t>OSTINI</t>
  </si>
  <si>
    <t>TERESA</t>
  </si>
  <si>
    <t xml:space="preserve">CUOCOLO </t>
  </si>
  <si>
    <t>GABRIELLA</t>
  </si>
  <si>
    <t>ABAGNALE</t>
  </si>
  <si>
    <t>LUCIA</t>
  </si>
  <si>
    <t>CAPPETTA</t>
  </si>
  <si>
    <t>ANNA</t>
  </si>
  <si>
    <t xml:space="preserve"> </t>
  </si>
  <si>
    <t xml:space="preserve">       </t>
  </si>
  <si>
    <t xml:space="preserve">   IL DIRIGENTE SCOLASTICO</t>
  </si>
  <si>
    <t xml:space="preserve">  </t>
  </si>
  <si>
    <t xml:space="preserve">Castellammare di Stabia, </t>
  </si>
  <si>
    <t>Prof.ssa Giuseppina Principe</t>
  </si>
  <si>
    <r>
      <t xml:space="preserve">Inserire numero anni </t>
    </r>
    <r>
      <rPr>
        <sz val="9"/>
        <color indexed="10"/>
        <rFont val="Arial"/>
        <family val="2"/>
      </rPr>
      <t>*</t>
    </r>
  </si>
  <si>
    <r>
      <t>Tot. anni pre-ruolo</t>
    </r>
    <r>
      <rPr>
        <sz val="9"/>
        <color indexed="10"/>
        <rFont val="Arial"/>
        <family val="2"/>
      </rPr>
      <t>*</t>
    </r>
  </si>
  <si>
    <r>
      <t>Comando art. 5 L.603/66</t>
    </r>
    <r>
      <rPr>
        <sz val="9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</si>
  <si>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9"/>
        <color indexed="10"/>
        <rFont val="Arial"/>
        <family val="2"/>
      </rPr>
      <t>*</t>
    </r>
  </si>
  <si>
    <r>
      <t xml:space="preserve">Tot.anni ruolo+aa picc.isole </t>
    </r>
    <r>
      <rPr>
        <sz val="9"/>
        <color indexed="10"/>
        <rFont val="Arial"/>
        <family val="2"/>
      </rPr>
      <t>*</t>
    </r>
  </si>
  <si>
    <r>
      <t xml:space="preserve">Inserire numero anni (1) </t>
    </r>
    <r>
      <rPr>
        <sz val="9"/>
        <color indexed="10"/>
        <rFont val="Arial"/>
        <family val="2"/>
      </rPr>
      <t>*</t>
    </r>
  </si>
  <si>
    <r>
      <t xml:space="preserve">Inserire "si" in caso afferm. </t>
    </r>
    <r>
      <rPr>
        <sz val="9"/>
        <color indexed="10"/>
        <rFont val="Arial"/>
        <family val="2"/>
      </rPr>
      <t>*</t>
    </r>
  </si>
  <si>
    <r>
      <t xml:space="preserve">Inserire num. figli &lt; 6 anni </t>
    </r>
    <r>
      <rPr>
        <sz val="9"/>
        <color indexed="10"/>
        <rFont val="Arial"/>
        <family val="2"/>
      </rPr>
      <t>*</t>
    </r>
  </si>
  <si>
    <r>
      <t>Inserire num. figli &gt;6&lt;18 anni</t>
    </r>
    <r>
      <rPr>
        <sz val="9"/>
        <color indexed="10"/>
        <rFont val="Arial"/>
        <family val="2"/>
      </rPr>
      <t>*</t>
    </r>
  </si>
  <si>
    <r>
      <t xml:space="preserve">Inserire num. promozioni </t>
    </r>
    <r>
      <rPr>
        <sz val="9"/>
        <color indexed="10"/>
        <rFont val="Arial"/>
        <family val="2"/>
      </rPr>
      <t>*</t>
    </r>
  </si>
  <si>
    <r>
      <t xml:space="preserve">Inserire num. Specializz. </t>
    </r>
    <r>
      <rPr>
        <sz val="9"/>
        <color indexed="10"/>
        <rFont val="Arial"/>
        <family val="2"/>
      </rPr>
      <t>*</t>
    </r>
  </si>
  <si>
    <r>
      <t xml:space="preserve">Inserire num. Diplomi Univ. </t>
    </r>
    <r>
      <rPr>
        <sz val="9"/>
        <color indexed="10"/>
        <rFont val="Arial"/>
        <family val="2"/>
      </rPr>
      <t>*</t>
    </r>
  </si>
  <si>
    <r>
      <t xml:space="preserve">Inserire n. Corsi post-laurea </t>
    </r>
    <r>
      <rPr>
        <sz val="9"/>
        <color indexed="10"/>
        <rFont val="Arial"/>
        <family val="2"/>
      </rPr>
      <t>*</t>
    </r>
  </si>
  <si>
    <r>
      <t xml:space="preserve">Inserire n. Lauree </t>
    </r>
    <r>
      <rPr>
        <sz val="9"/>
        <color indexed="10"/>
        <rFont val="Arial"/>
        <family val="2"/>
      </rPr>
      <t>*</t>
    </r>
  </si>
  <si>
    <r>
      <t xml:space="preserve">Inserire num. partecipazioni </t>
    </r>
    <r>
      <rPr>
        <sz val="9"/>
        <color indexed="10"/>
        <rFont val="Arial"/>
        <family val="2"/>
      </rPr>
      <t>*</t>
    </r>
  </si>
  <si>
    <t>A026 - MATEMATICA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</si>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</sst>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i/>
      <u/>
      <sz val="10"/>
      <name val="Arial"/>
      <family val="2"/>
    </font>
    <font>
      <b/>
      <sz val="8"/>
      <color indexed="5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12"/>
      <name val="Arial"/>
      <family val="2"/>
    </font>
    <font>
      <sz val="9"/>
      <color indexed="50"/>
      <name val="Arial"/>
      <family val="2"/>
    </font>
    <font>
      <b/>
      <sz val="9"/>
      <color indexed="50"/>
      <name val="Arial"/>
      <family val="2"/>
    </font>
    <font>
      <b/>
      <i/>
      <u/>
      <sz val="9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2" xfId="0" applyFont="1" applyFill="1" applyBorder="1" applyProtection="1"/>
    <xf numFmtId="0" fontId="8" fillId="0" borderId="3" xfId="0" applyFont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5" borderId="6" xfId="0" applyFill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7" xfId="0" applyFont="1" applyFill="1" applyBorder="1" applyProtection="1"/>
    <xf numFmtId="0" fontId="0" fillId="0" borderId="5" xfId="0" applyFont="1" applyBorder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4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5" borderId="12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Protection="1">
      <protection locked="0"/>
    </xf>
    <xf numFmtId="0" fontId="15" fillId="2" borderId="18" xfId="0" applyFont="1" applyFill="1" applyBorder="1" applyProtection="1">
      <protection locked="0"/>
    </xf>
    <xf numFmtId="0" fontId="15" fillId="2" borderId="11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5" borderId="12" xfId="0" applyFont="1" applyFill="1" applyBorder="1" applyProtection="1">
      <protection locked="0"/>
    </xf>
    <xf numFmtId="0" fontId="20" fillId="0" borderId="9" xfId="0" applyFont="1" applyFill="1" applyBorder="1" applyAlignment="1" applyProtection="1">
      <alignment horizontal="center"/>
      <protection hidden="1"/>
    </xf>
    <xf numFmtId="0" fontId="18" fillId="0" borderId="0" xfId="0" applyFont="1" applyFill="1"/>
    <xf numFmtId="0" fontId="11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Protection="1">
      <protection locked="0"/>
    </xf>
    <xf numFmtId="0" fontId="23" fillId="0" borderId="19" xfId="0" applyFont="1" applyBorder="1" applyAlignment="1" applyProtection="1">
      <alignment horizontal="left" textRotation="90"/>
    </xf>
    <xf numFmtId="0" fontId="23" fillId="0" borderId="20" xfId="0" applyFont="1" applyBorder="1" applyAlignment="1" applyProtection="1">
      <alignment horizontal="center"/>
    </xf>
    <xf numFmtId="0" fontId="24" fillId="0" borderId="21" xfId="0" applyFont="1" applyBorder="1" applyAlignment="1" applyProtection="1">
      <alignment horizontal="right" vertical="top" textRotation="90" wrapText="1"/>
    </xf>
    <xf numFmtId="0" fontId="22" fillId="6" borderId="11" xfId="0" applyFont="1" applyFill="1" applyBorder="1" applyAlignment="1" applyProtection="1">
      <alignment textRotation="90" wrapText="1"/>
    </xf>
    <xf numFmtId="0" fontId="24" fillId="0" borderId="11" xfId="0" applyFont="1" applyBorder="1" applyAlignment="1" applyProtection="1">
      <alignment textRotation="90" wrapText="1"/>
    </xf>
    <xf numFmtId="0" fontId="24" fillId="0" borderId="16" xfId="0" applyFont="1" applyBorder="1" applyAlignment="1" applyProtection="1">
      <alignment horizontal="right" vertical="top" textRotation="90" wrapText="1"/>
      <protection hidden="1"/>
    </xf>
    <xf numFmtId="0" fontId="22" fillId="6" borderId="16" xfId="0" applyFont="1" applyFill="1" applyBorder="1" applyAlignment="1" applyProtection="1">
      <alignment horizontal="right" vertical="top" textRotation="90" wrapText="1"/>
    </xf>
    <xf numFmtId="0" fontId="24" fillId="0" borderId="16" xfId="0" applyFont="1" applyBorder="1" applyAlignment="1" applyProtection="1">
      <alignment horizontal="left" vertical="center" textRotation="90" wrapText="1"/>
    </xf>
    <xf numFmtId="0" fontId="24" fillId="0" borderId="16" xfId="0" applyFont="1" applyBorder="1" applyAlignment="1" applyProtection="1">
      <alignment textRotation="90" wrapText="1"/>
      <protection hidden="1"/>
    </xf>
    <xf numFmtId="0" fontId="22" fillId="6" borderId="16" xfId="0" applyFont="1" applyFill="1" applyBorder="1" applyAlignment="1" applyProtection="1">
      <alignment horizontal="right" vertical="center" textRotation="90" wrapText="1"/>
    </xf>
    <xf numFmtId="0" fontId="24" fillId="0" borderId="16" xfId="0" applyFont="1" applyBorder="1" applyAlignment="1" applyProtection="1">
      <alignment horizontal="left" vertical="center" textRotation="90" wrapText="1"/>
      <protection hidden="1"/>
    </xf>
    <xf numFmtId="0" fontId="22" fillId="6" borderId="16" xfId="0" applyFont="1" applyFill="1" applyBorder="1" applyAlignment="1" applyProtection="1">
      <alignment textRotation="90" wrapText="1"/>
    </xf>
    <xf numFmtId="0" fontId="24" fillId="0" borderId="22" xfId="0" applyFont="1" applyBorder="1" applyAlignment="1" applyProtection="1">
      <alignment textRotation="90" wrapText="1"/>
      <protection hidden="1"/>
    </xf>
    <xf numFmtId="0" fontId="24" fillId="3" borderId="12" xfId="0" applyFont="1" applyFill="1" applyBorder="1" applyAlignment="1" applyProtection="1">
      <alignment textRotation="90" wrapText="1"/>
    </xf>
    <xf numFmtId="0" fontId="22" fillId="6" borderId="14" xfId="0" applyFont="1" applyFill="1" applyBorder="1" applyAlignment="1" applyProtection="1">
      <alignment textRotation="90" wrapText="1"/>
    </xf>
    <xf numFmtId="0" fontId="24" fillId="0" borderId="11" xfId="0" applyFont="1" applyBorder="1" applyAlignment="1" applyProtection="1">
      <alignment textRotation="90" wrapText="1"/>
      <protection hidden="1"/>
    </xf>
    <xf numFmtId="0" fontId="22" fillId="6" borderId="10" xfId="0" applyFont="1" applyFill="1" applyBorder="1" applyAlignment="1" applyProtection="1">
      <alignment textRotation="90" wrapText="1"/>
    </xf>
    <xf numFmtId="0" fontId="24" fillId="0" borderId="15" xfId="0" applyFont="1" applyBorder="1" applyAlignment="1" applyProtection="1">
      <alignment textRotation="90" wrapText="1"/>
      <protection hidden="1"/>
    </xf>
    <xf numFmtId="0" fontId="24" fillId="4" borderId="23" xfId="0" applyFont="1" applyFill="1" applyBorder="1" applyAlignment="1" applyProtection="1">
      <alignment textRotation="90" wrapText="1"/>
    </xf>
    <xf numFmtId="0" fontId="24" fillId="0" borderId="24" xfId="0" applyFont="1" applyBorder="1" applyAlignment="1" applyProtection="1">
      <alignment textRotation="90" wrapText="1"/>
      <protection hidden="1"/>
    </xf>
    <xf numFmtId="0" fontId="24" fillId="5" borderId="23" xfId="0" applyFont="1" applyFill="1" applyBorder="1" applyAlignment="1" applyProtection="1">
      <alignment textRotation="90" wrapText="1"/>
    </xf>
    <xf numFmtId="0" fontId="20" fillId="0" borderId="25" xfId="0" applyFont="1" applyFill="1" applyBorder="1" applyAlignment="1" applyProtection="1">
      <alignment textRotation="90"/>
      <protection hidden="1"/>
    </xf>
    <xf numFmtId="0" fontId="22" fillId="0" borderId="26" xfId="0" applyFont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 horizontal="center"/>
      <protection locked="0"/>
    </xf>
    <xf numFmtId="49" fontId="22" fillId="0" borderId="29" xfId="0" applyNumberFormat="1" applyFont="1" applyFill="1" applyBorder="1" applyAlignment="1" applyProtection="1">
      <alignment horizontal="center"/>
      <protection locked="0"/>
    </xf>
    <xf numFmtId="49" fontId="22" fillId="6" borderId="30" xfId="0" applyNumberFormat="1" applyFont="1" applyFill="1" applyBorder="1" applyProtection="1">
      <protection locked="0"/>
    </xf>
    <xf numFmtId="49" fontId="22" fillId="0" borderId="31" xfId="0" applyNumberFormat="1" applyFont="1" applyFill="1" applyBorder="1" applyAlignment="1" applyProtection="1">
      <alignment horizontal="center"/>
      <protection locked="0"/>
    </xf>
    <xf numFmtId="49" fontId="22" fillId="6" borderId="31" xfId="0" applyNumberFormat="1" applyFont="1" applyFill="1" applyBorder="1" applyAlignment="1" applyProtection="1">
      <alignment horizontal="center"/>
      <protection locked="0"/>
    </xf>
    <xf numFmtId="49" fontId="22" fillId="0" borderId="31" xfId="0" applyNumberFormat="1" applyFont="1" applyFill="1" applyBorder="1" applyAlignment="1" applyProtection="1">
      <alignment horizontal="center"/>
      <protection hidden="1"/>
    </xf>
    <xf numFmtId="49" fontId="22" fillId="6" borderId="28" xfId="0" applyNumberFormat="1" applyFont="1" applyFill="1" applyBorder="1" applyAlignment="1" applyProtection="1">
      <alignment horizontal="center"/>
      <protection locked="0"/>
    </xf>
    <xf numFmtId="49" fontId="17" fillId="0" borderId="28" xfId="0" applyNumberFormat="1" applyFont="1" applyFill="1" applyBorder="1" applyAlignment="1" applyProtection="1">
      <alignment horizontal="center"/>
      <protection locked="0"/>
    </xf>
    <xf numFmtId="49" fontId="22" fillId="0" borderId="28" xfId="0" applyNumberFormat="1" applyFont="1" applyFill="1" applyBorder="1" applyAlignment="1" applyProtection="1">
      <alignment horizontal="center"/>
      <protection hidden="1"/>
    </xf>
    <xf numFmtId="49" fontId="17" fillId="0" borderId="28" xfId="0" applyNumberFormat="1" applyFont="1" applyFill="1" applyBorder="1" applyAlignment="1" applyProtection="1">
      <alignment horizontal="center"/>
      <protection hidden="1"/>
    </xf>
    <xf numFmtId="49" fontId="22" fillId="0" borderId="32" xfId="0" applyNumberFormat="1" applyFont="1" applyFill="1" applyBorder="1" applyAlignment="1" applyProtection="1">
      <alignment horizontal="center"/>
      <protection hidden="1"/>
    </xf>
    <xf numFmtId="49" fontId="22" fillId="3" borderId="33" xfId="0" applyNumberFormat="1" applyFont="1" applyFill="1" applyBorder="1" applyAlignment="1" applyProtection="1">
      <alignment horizontal="center"/>
      <protection locked="0"/>
    </xf>
    <xf numFmtId="49" fontId="22" fillId="6" borderId="30" xfId="0" applyNumberFormat="1" applyFont="1" applyFill="1" applyBorder="1" applyAlignment="1" applyProtection="1">
      <alignment horizontal="center"/>
      <protection locked="0"/>
    </xf>
    <xf numFmtId="49" fontId="22" fillId="6" borderId="32" xfId="0" applyNumberFormat="1" applyFont="1" applyFill="1" applyBorder="1" applyAlignment="1" applyProtection="1">
      <alignment horizontal="center"/>
      <protection locked="0"/>
    </xf>
    <xf numFmtId="49" fontId="22" fillId="4" borderId="33" xfId="0" applyNumberFormat="1" applyFont="1" applyFill="1" applyBorder="1" applyAlignment="1" applyProtection="1">
      <alignment horizontal="center"/>
      <protection locked="0"/>
    </xf>
    <xf numFmtId="49" fontId="22" fillId="5" borderId="33" xfId="0" applyNumberFormat="1" applyFont="1" applyFill="1" applyBorder="1" applyAlignment="1" applyProtection="1">
      <alignment horizontal="center"/>
      <protection locked="0"/>
    </xf>
    <xf numFmtId="49" fontId="22" fillId="0" borderId="34" xfId="0" applyNumberFormat="1" applyFont="1" applyFill="1" applyBorder="1" applyAlignment="1" applyProtection="1">
      <alignment horizontal="center"/>
      <protection hidden="1"/>
    </xf>
    <xf numFmtId="49" fontId="25" fillId="0" borderId="35" xfId="0" applyNumberFormat="1" applyFont="1" applyFill="1" applyBorder="1" applyAlignment="1" applyProtection="1">
      <protection locked="0"/>
    </xf>
    <xf numFmtId="0" fontId="22" fillId="0" borderId="16" xfId="0" applyFont="1" applyFill="1" applyBorder="1" applyProtection="1">
      <protection locked="0"/>
    </xf>
    <xf numFmtId="0" fontId="22" fillId="0" borderId="16" xfId="0" applyFont="1" applyBorder="1" applyProtection="1"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6" borderId="14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hidden="1"/>
    </xf>
    <xf numFmtId="0" fontId="22" fillId="6" borderId="16" xfId="0" applyFont="1" applyFill="1" applyBorder="1" applyAlignment="1" applyProtection="1">
      <alignment horizontal="center"/>
      <protection locked="0"/>
    </xf>
    <xf numFmtId="0" fontId="22" fillId="6" borderId="17" xfId="0" applyFont="1" applyFill="1" applyBorder="1" applyAlignment="1" applyProtection="1">
      <alignment horizontal="center"/>
      <protection locked="0"/>
    </xf>
    <xf numFmtId="0" fontId="22" fillId="3" borderId="3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Alignment="1" applyProtection="1">
      <alignment horizontal="center"/>
      <protection locked="0"/>
    </xf>
    <xf numFmtId="0" fontId="26" fillId="0" borderId="38" xfId="0" applyFont="1" applyFill="1" applyBorder="1" applyAlignment="1" applyProtection="1">
      <alignment horizontal="center"/>
      <protection locked="0"/>
    </xf>
    <xf numFmtId="0" fontId="20" fillId="0" borderId="38" xfId="0" applyFont="1" applyFill="1" applyBorder="1" applyAlignment="1" applyProtection="1">
      <alignment horizontal="center"/>
      <protection locked="0"/>
    </xf>
    <xf numFmtId="0" fontId="27" fillId="0" borderId="38" xfId="0" applyFont="1" applyFill="1" applyBorder="1" applyAlignment="1" applyProtection="1">
      <alignment horizontal="center"/>
      <protection locked="0"/>
    </xf>
    <xf numFmtId="0" fontId="22" fillId="0" borderId="37" xfId="0" applyFont="1" applyFill="1" applyBorder="1" applyProtection="1">
      <protection locked="0"/>
    </xf>
    <xf numFmtId="0" fontId="20" fillId="0" borderId="38" xfId="0" applyFont="1" applyFill="1" applyBorder="1" applyAlignment="1" applyProtection="1">
      <protection locked="0"/>
    </xf>
    <xf numFmtId="0" fontId="22" fillId="0" borderId="38" xfId="0" applyFont="1" applyFill="1" applyBorder="1" applyProtection="1"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171450</xdr:rowOff>
    </xdr:from>
    <xdr:to>
      <xdr:col>4</xdr:col>
      <xdr:colOff>180975</xdr:colOff>
      <xdr:row>4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066925" y="211455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tabSelected="1" topLeftCell="A4" workbookViewId="0">
      <selection activeCell="T23" sqref="T23"/>
    </sheetView>
  </sheetViews>
  <sheetFormatPr defaultRowHeight="14.4" x14ac:dyDescent="0.3"/>
  <cols>
    <col min="1" max="1" width="2.88671875" customWidth="1"/>
    <col min="2" max="2" width="12.88671875" customWidth="1"/>
    <col min="3" max="3" width="12.109375" customWidth="1"/>
    <col min="4" max="4" width="5.109375" bestFit="1" customWidth="1"/>
    <col min="5" max="5" width="3" bestFit="1" customWidth="1"/>
    <col min="6" max="6" width="4.109375" customWidth="1"/>
    <col min="7" max="7" width="3.5546875" customWidth="1"/>
    <col min="8" max="8" width="4.5546875" customWidth="1"/>
    <col min="9" max="9" width="3.5546875" customWidth="1"/>
    <col min="10" max="10" width="4.44140625" customWidth="1"/>
    <col min="11" max="11" width="3.5546875" customWidth="1"/>
    <col min="12" max="12" width="4.5546875" customWidth="1"/>
    <col min="13" max="13" width="4.88671875" customWidth="1"/>
    <col min="14" max="14" width="4.44140625" customWidth="1"/>
    <col min="15" max="15" width="5" customWidth="1"/>
    <col min="16" max="17" width="4.5546875" customWidth="1"/>
    <col min="18" max="18" width="4.109375" customWidth="1"/>
    <col min="19" max="19" width="4.33203125" customWidth="1"/>
    <col min="20" max="20" width="3.5546875" customWidth="1"/>
    <col min="21" max="21" width="4.109375" customWidth="1"/>
    <col min="22" max="22" width="3.5546875" customWidth="1"/>
    <col min="23" max="23" width="4.44140625" customWidth="1"/>
    <col min="24" max="24" width="3.5546875" customWidth="1"/>
    <col min="25" max="25" width="4.44140625" customWidth="1"/>
    <col min="26" max="26" width="4.5546875" customWidth="1"/>
    <col min="27" max="27" width="4.44140625" customWidth="1"/>
    <col min="28" max="28" width="4.5546875" customWidth="1"/>
    <col min="29" max="30" width="4.44140625" customWidth="1"/>
    <col min="31" max="31" width="3.5546875" customWidth="1"/>
    <col min="32" max="32" width="4.44140625" customWidth="1"/>
    <col min="33" max="33" width="3.6640625" customWidth="1"/>
    <col min="34" max="35" width="4.88671875" customWidth="1"/>
    <col min="36" max="36" width="3.5546875" customWidth="1"/>
    <col min="37" max="38" width="4.6640625" customWidth="1"/>
    <col min="39" max="39" width="5" customWidth="1"/>
    <col min="40" max="40" width="3.5546875" customWidth="1"/>
    <col min="41" max="41" width="4.6640625" customWidth="1"/>
    <col min="42" max="42" width="3.5546875" customWidth="1"/>
    <col min="43" max="43" width="5.109375" bestFit="1" customWidth="1"/>
    <col min="44" max="44" width="4.6640625" customWidth="1"/>
    <col min="45" max="46" width="3.5546875" customWidth="1"/>
    <col min="47" max="47" width="4.5546875" customWidth="1"/>
    <col min="48" max="48" width="3.5546875" customWidth="1"/>
    <col min="49" max="49" width="5" customWidth="1"/>
    <col min="50" max="50" width="5.33203125" customWidth="1"/>
    <col min="51" max="51" width="4.88671875" customWidth="1"/>
    <col min="52" max="53" width="5.88671875" customWidth="1"/>
  </cols>
  <sheetData>
    <row r="1" spans="1:55" x14ac:dyDescent="0.3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 x14ac:dyDescent="0.3">
      <c r="E2" s="1"/>
      <c r="F2" s="1"/>
      <c r="G2" s="1"/>
      <c r="H2" s="2"/>
      <c r="I2" s="1"/>
      <c r="J2" s="1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1"/>
      <c r="AA2" s="2"/>
      <c r="AB2" s="1"/>
      <c r="AC2" s="2"/>
      <c r="AD2" s="1"/>
      <c r="AE2" s="2"/>
      <c r="AF2" s="1"/>
      <c r="AG2" s="2"/>
      <c r="AH2" s="1"/>
      <c r="AI2" s="1"/>
      <c r="AJ2" s="2"/>
      <c r="AK2" s="1"/>
      <c r="AL2" s="2"/>
      <c r="AM2" s="1"/>
      <c r="AN2" s="2"/>
      <c r="AO2" s="1"/>
      <c r="AP2" s="2"/>
      <c r="AQ2" s="1"/>
      <c r="AR2" s="2"/>
      <c r="AS2" s="1"/>
      <c r="AT2" s="2"/>
      <c r="AU2" s="1"/>
      <c r="AV2" s="2"/>
      <c r="AW2" s="1"/>
      <c r="AX2" s="2"/>
      <c r="AZ2" s="3"/>
    </row>
    <row r="3" spans="1:55" x14ac:dyDescent="0.3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Z3" s="3"/>
    </row>
    <row r="4" spans="1:55" x14ac:dyDescent="0.3">
      <c r="E4" s="1"/>
      <c r="F4" s="1"/>
      <c r="G4" s="1"/>
      <c r="H4" s="2"/>
      <c r="I4" s="1"/>
      <c r="J4" s="1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1"/>
      <c r="AA4" s="2"/>
      <c r="AB4" s="1"/>
      <c r="AC4" s="2"/>
      <c r="AD4" s="1"/>
      <c r="AE4" s="2"/>
      <c r="AF4" s="1"/>
      <c r="AG4" s="2"/>
      <c r="AH4" s="1"/>
      <c r="AI4" s="1"/>
      <c r="AJ4" s="2"/>
      <c r="AK4" s="1"/>
      <c r="AL4" s="2"/>
      <c r="AM4" s="1"/>
      <c r="AN4" s="2"/>
      <c r="AO4" s="1"/>
      <c r="AP4" s="2"/>
      <c r="AQ4" s="1"/>
      <c r="AR4" s="2"/>
      <c r="AS4" s="1"/>
      <c r="AT4" s="2"/>
      <c r="AU4" s="1"/>
      <c r="AV4" s="2"/>
      <c r="AW4" s="1"/>
      <c r="AX4" s="2"/>
      <c r="AZ4" s="3"/>
    </row>
    <row r="5" spans="1:55" ht="17.399999999999999" thickBot="1" x14ac:dyDescent="0.35">
      <c r="B5" s="4"/>
      <c r="C5" s="5"/>
      <c r="D5" s="6"/>
      <c r="E5" s="7"/>
      <c r="F5" s="8" t="s">
        <v>116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1"/>
      <c r="AA5" s="11"/>
      <c r="AB5" s="11"/>
      <c r="AC5" s="11"/>
      <c r="AD5" s="11"/>
      <c r="AE5" s="11"/>
      <c r="AF5" s="11"/>
      <c r="AG5" s="11"/>
      <c r="AH5" s="9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0"/>
      <c r="AY5" s="10"/>
      <c r="AZ5" s="10"/>
      <c r="BA5" s="10"/>
    </row>
    <row r="6" spans="1:55" ht="17.399999999999999" thickBot="1" x14ac:dyDescent="0.35">
      <c r="A6" s="12"/>
      <c r="B6" s="140" t="s">
        <v>115</v>
      </c>
      <c r="C6" s="140"/>
      <c r="D6" s="6"/>
      <c r="E6" s="13"/>
      <c r="F6" s="14" t="s">
        <v>0</v>
      </c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8"/>
      <c r="Y6" s="19"/>
      <c r="Z6" s="20"/>
      <c r="AA6" s="21" t="s">
        <v>1</v>
      </c>
      <c r="AB6" s="22"/>
      <c r="AC6" s="23"/>
      <c r="AD6" s="23"/>
      <c r="AE6" s="23"/>
      <c r="AF6" s="23"/>
      <c r="AG6" s="23"/>
      <c r="AH6" s="24"/>
      <c r="AI6" s="23"/>
      <c r="AJ6" s="25" t="s">
        <v>2</v>
      </c>
      <c r="AK6" s="26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8"/>
      <c r="AZ6" s="10"/>
      <c r="BA6" s="10"/>
    </row>
    <row r="7" spans="1:55" ht="15" thickBot="1" x14ac:dyDescent="0.35">
      <c r="A7" s="29"/>
      <c r="B7" s="140"/>
      <c r="C7" s="140"/>
      <c r="D7" s="10"/>
      <c r="E7" s="30"/>
      <c r="F7" s="31" t="s">
        <v>3</v>
      </c>
      <c r="G7" s="32" t="s">
        <v>4</v>
      </c>
      <c r="H7" s="33"/>
      <c r="I7" s="34"/>
      <c r="J7" s="18" t="s">
        <v>5</v>
      </c>
      <c r="K7" s="35" t="s">
        <v>6</v>
      </c>
      <c r="L7" s="36"/>
      <c r="M7" s="37"/>
      <c r="N7" s="18" t="s">
        <v>7</v>
      </c>
      <c r="O7" s="38" t="s">
        <v>8</v>
      </c>
      <c r="P7" s="18"/>
      <c r="Q7" s="39"/>
      <c r="R7" s="35" t="s">
        <v>9</v>
      </c>
      <c r="S7" s="35"/>
      <c r="T7" s="36"/>
      <c r="U7" s="39" t="s">
        <v>10</v>
      </c>
      <c r="V7" s="40"/>
      <c r="W7" s="39" t="s">
        <v>11</v>
      </c>
      <c r="X7" s="40"/>
      <c r="Y7" s="41"/>
      <c r="Z7" s="42"/>
      <c r="AA7" s="43" t="s">
        <v>12</v>
      </c>
      <c r="AB7" s="44"/>
      <c r="AC7" s="43" t="s">
        <v>5</v>
      </c>
      <c r="AD7" s="44"/>
      <c r="AE7" s="43" t="s">
        <v>13</v>
      </c>
      <c r="AF7" s="44"/>
      <c r="AG7" s="45" t="s">
        <v>14</v>
      </c>
      <c r="AH7" s="46"/>
      <c r="AI7" s="42"/>
      <c r="AJ7" s="47" t="s">
        <v>12</v>
      </c>
      <c r="AK7" s="44"/>
      <c r="AL7" s="47" t="s">
        <v>5</v>
      </c>
      <c r="AM7" s="44"/>
      <c r="AN7" s="47" t="s">
        <v>15</v>
      </c>
      <c r="AO7" s="44"/>
      <c r="AP7" s="47" t="s">
        <v>16</v>
      </c>
      <c r="AQ7" s="44"/>
      <c r="AR7" s="48" t="s">
        <v>17</v>
      </c>
      <c r="AS7" s="49"/>
      <c r="AT7" s="48" t="s">
        <v>18</v>
      </c>
      <c r="AU7" s="49"/>
      <c r="AV7" s="48" t="s">
        <v>19</v>
      </c>
      <c r="AW7" s="49"/>
      <c r="AX7" s="50" t="s">
        <v>20</v>
      </c>
      <c r="AY7" s="51"/>
      <c r="AZ7" s="29"/>
      <c r="BA7" s="29"/>
    </row>
    <row r="8" spans="1:55" ht="15" thickBot="1" x14ac:dyDescent="0.35">
      <c r="A8" s="10"/>
      <c r="B8" s="140"/>
      <c r="C8" s="140"/>
      <c r="D8" s="52"/>
      <c r="E8" s="141" t="s">
        <v>21</v>
      </c>
      <c r="F8" s="141"/>
      <c r="G8" s="53" t="s">
        <v>22</v>
      </c>
      <c r="H8" s="54"/>
      <c r="I8" s="142" t="s">
        <v>23</v>
      </c>
      <c r="J8" s="142"/>
      <c r="K8" s="143" t="s">
        <v>24</v>
      </c>
      <c r="L8" s="143"/>
      <c r="M8" s="55" t="s">
        <v>25</v>
      </c>
      <c r="N8" s="56"/>
      <c r="O8" s="138" t="s">
        <v>26</v>
      </c>
      <c r="P8" s="138"/>
      <c r="Q8" s="142" t="s">
        <v>27</v>
      </c>
      <c r="R8" s="142"/>
      <c r="S8" s="142"/>
      <c r="T8" s="142"/>
      <c r="U8" s="138" t="s">
        <v>28</v>
      </c>
      <c r="V8" s="138"/>
      <c r="W8" s="139" t="s">
        <v>29</v>
      </c>
      <c r="X8" s="139"/>
      <c r="Y8" s="57"/>
      <c r="Z8" s="58"/>
      <c r="AA8" s="59"/>
      <c r="AB8" s="60"/>
      <c r="AC8" s="59"/>
      <c r="AD8" s="60"/>
      <c r="AE8" s="59"/>
      <c r="AF8" s="60"/>
      <c r="AG8" s="61"/>
      <c r="AH8" s="62"/>
      <c r="AI8" s="58"/>
      <c r="AJ8" s="59"/>
      <c r="AK8" s="60"/>
      <c r="AL8" s="59"/>
      <c r="AM8" s="60" t="s">
        <v>30</v>
      </c>
      <c r="AN8" s="60"/>
      <c r="AO8" s="60"/>
      <c r="AP8" s="60"/>
      <c r="AQ8" s="60"/>
      <c r="AR8" s="60"/>
      <c r="AS8" s="60"/>
      <c r="AT8" s="61"/>
      <c r="AU8" s="61"/>
      <c r="AV8" s="61"/>
      <c r="AW8" s="60"/>
      <c r="AX8" s="63"/>
      <c r="AY8" s="64"/>
      <c r="AZ8" s="10"/>
      <c r="BA8" s="10"/>
    </row>
    <row r="9" spans="1:55" ht="88.5" customHeight="1" x14ac:dyDescent="0.3">
      <c r="A9" s="77" t="s">
        <v>31</v>
      </c>
      <c r="B9" s="78" t="s">
        <v>32</v>
      </c>
      <c r="C9" s="78" t="s">
        <v>33</v>
      </c>
      <c r="D9" s="79" t="s">
        <v>34</v>
      </c>
      <c r="E9" s="80" t="s">
        <v>100</v>
      </c>
      <c r="F9" s="81" t="s">
        <v>35</v>
      </c>
      <c r="G9" s="80" t="s">
        <v>100</v>
      </c>
      <c r="H9" s="82" t="s">
        <v>36</v>
      </c>
      <c r="I9" s="83" t="s">
        <v>101</v>
      </c>
      <c r="J9" s="84" t="s">
        <v>37</v>
      </c>
      <c r="K9" s="80" t="s">
        <v>100</v>
      </c>
      <c r="L9" s="85" t="s">
        <v>102</v>
      </c>
      <c r="M9" s="86" t="s">
        <v>103</v>
      </c>
      <c r="N9" s="87" t="s">
        <v>38</v>
      </c>
      <c r="O9" s="83" t="s">
        <v>104</v>
      </c>
      <c r="P9" s="87" t="s">
        <v>39</v>
      </c>
      <c r="Q9" s="80" t="s">
        <v>105</v>
      </c>
      <c r="R9" s="85" t="s">
        <v>40</v>
      </c>
      <c r="S9" s="80" t="s">
        <v>105</v>
      </c>
      <c r="T9" s="85" t="s">
        <v>41</v>
      </c>
      <c r="U9" s="80" t="s">
        <v>105</v>
      </c>
      <c r="V9" s="85" t="s">
        <v>42</v>
      </c>
      <c r="W9" s="88" t="s">
        <v>106</v>
      </c>
      <c r="X9" s="89" t="s">
        <v>43</v>
      </c>
      <c r="Y9" s="90" t="s">
        <v>44</v>
      </c>
      <c r="Z9" s="91" t="s">
        <v>106</v>
      </c>
      <c r="AA9" s="92" t="s">
        <v>45</v>
      </c>
      <c r="AB9" s="80" t="s">
        <v>107</v>
      </c>
      <c r="AC9" s="85" t="s">
        <v>46</v>
      </c>
      <c r="AD9" s="80" t="s">
        <v>108</v>
      </c>
      <c r="AE9" s="85" t="s">
        <v>47</v>
      </c>
      <c r="AF9" s="93" t="s">
        <v>106</v>
      </c>
      <c r="AG9" s="94" t="s">
        <v>48</v>
      </c>
      <c r="AH9" s="95" t="s">
        <v>49</v>
      </c>
      <c r="AI9" s="93" t="s">
        <v>109</v>
      </c>
      <c r="AJ9" s="85" t="s">
        <v>50</v>
      </c>
      <c r="AK9" s="93" t="s">
        <v>106</v>
      </c>
      <c r="AL9" s="85" t="s">
        <v>51</v>
      </c>
      <c r="AM9" s="88" t="s">
        <v>110</v>
      </c>
      <c r="AN9" s="85" t="s">
        <v>52</v>
      </c>
      <c r="AO9" s="88" t="s">
        <v>111</v>
      </c>
      <c r="AP9" s="85" t="s">
        <v>53</v>
      </c>
      <c r="AQ9" s="88" t="s">
        <v>112</v>
      </c>
      <c r="AR9" s="85" t="s">
        <v>54</v>
      </c>
      <c r="AS9" s="88" t="s">
        <v>113</v>
      </c>
      <c r="AT9" s="85" t="s">
        <v>55</v>
      </c>
      <c r="AU9" s="93" t="s">
        <v>106</v>
      </c>
      <c r="AV9" s="85" t="s">
        <v>56</v>
      </c>
      <c r="AW9" s="93" t="s">
        <v>114</v>
      </c>
      <c r="AX9" s="96" t="s">
        <v>57</v>
      </c>
      <c r="AY9" s="97" t="s">
        <v>58</v>
      </c>
      <c r="AZ9" s="98" t="s">
        <v>59</v>
      </c>
      <c r="BA9" s="99" t="s">
        <v>60</v>
      </c>
    </row>
    <row r="10" spans="1:55" ht="15" thickBot="1" x14ac:dyDescent="0.35">
      <c r="A10" s="100"/>
      <c r="B10" s="101"/>
      <c r="C10" s="101"/>
      <c r="D10" s="102"/>
      <c r="E10" s="103"/>
      <c r="F10" s="104" t="s">
        <v>61</v>
      </c>
      <c r="G10" s="105"/>
      <c r="H10" s="106" t="s">
        <v>61</v>
      </c>
      <c r="I10" s="107"/>
      <c r="J10" s="108" t="s">
        <v>62</v>
      </c>
      <c r="K10" s="107"/>
      <c r="L10" s="109" t="s">
        <v>63</v>
      </c>
      <c r="M10" s="107"/>
      <c r="N10" s="110" t="s">
        <v>62</v>
      </c>
      <c r="O10" s="107"/>
      <c r="P10" s="109" t="s">
        <v>63</v>
      </c>
      <c r="Q10" s="107"/>
      <c r="R10" s="109" t="s">
        <v>64</v>
      </c>
      <c r="S10" s="107"/>
      <c r="T10" s="109" t="s">
        <v>63</v>
      </c>
      <c r="U10" s="107"/>
      <c r="V10" s="109" t="s">
        <v>65</v>
      </c>
      <c r="W10" s="107"/>
      <c r="X10" s="111" t="s">
        <v>66</v>
      </c>
      <c r="Y10" s="112"/>
      <c r="Z10" s="113"/>
      <c r="AA10" s="106" t="s">
        <v>67</v>
      </c>
      <c r="AB10" s="105"/>
      <c r="AC10" s="109" t="s">
        <v>68</v>
      </c>
      <c r="AD10" s="107"/>
      <c r="AE10" s="109" t="s">
        <v>63</v>
      </c>
      <c r="AF10" s="114"/>
      <c r="AG10" s="111" t="s">
        <v>67</v>
      </c>
      <c r="AH10" s="115"/>
      <c r="AI10" s="113"/>
      <c r="AJ10" s="106" t="s">
        <v>69</v>
      </c>
      <c r="AK10" s="105"/>
      <c r="AL10" s="109" t="s">
        <v>70</v>
      </c>
      <c r="AM10" s="107"/>
      <c r="AN10" s="109" t="s">
        <v>71</v>
      </c>
      <c r="AO10" s="107"/>
      <c r="AP10" s="109" t="s">
        <v>63</v>
      </c>
      <c r="AQ10" s="107"/>
      <c r="AR10" s="109" t="s">
        <v>72</v>
      </c>
      <c r="AS10" s="107"/>
      <c r="AT10" s="109" t="s">
        <v>71</v>
      </c>
      <c r="AU10" s="107"/>
      <c r="AV10" s="109" t="s">
        <v>73</v>
      </c>
      <c r="AW10" s="114"/>
      <c r="AX10" s="111" t="s">
        <v>74</v>
      </c>
      <c r="AY10" s="116"/>
      <c r="AZ10" s="117"/>
      <c r="BA10" s="118"/>
    </row>
    <row r="11" spans="1:55" x14ac:dyDescent="0.3">
      <c r="A11" s="119">
        <v>1</v>
      </c>
      <c r="B11" s="120" t="s">
        <v>76</v>
      </c>
      <c r="C11" s="120" t="s">
        <v>77</v>
      </c>
      <c r="D11" s="121"/>
      <c r="E11" s="122">
        <v>31</v>
      </c>
      <c r="F11" s="123">
        <f t="shared" ref="F11:F17" si="0">E11*6</f>
        <v>186</v>
      </c>
      <c r="G11" s="124"/>
      <c r="H11" s="123">
        <f t="shared" ref="H11:H17" si="1">G11*6</f>
        <v>0</v>
      </c>
      <c r="I11" s="125"/>
      <c r="J11" s="123">
        <f t="shared" ref="J11:J17" si="2">IF(I11&lt;=4,I11*3,12+(I11-4)*3*2/3)</f>
        <v>0</v>
      </c>
      <c r="K11" s="124"/>
      <c r="L11" s="123">
        <f t="shared" ref="L11:L17" si="3">K11*3</f>
        <v>0</v>
      </c>
      <c r="M11" s="124"/>
      <c r="N11" s="123">
        <f t="shared" ref="N11:N17" si="4">IF(M11&lt;=4,M11*3,12+(M11-4)*3*2/3)</f>
        <v>0</v>
      </c>
      <c r="O11" s="124"/>
      <c r="P11" s="123">
        <f t="shared" ref="P11:P17" si="5">O11*3</f>
        <v>0</v>
      </c>
      <c r="Q11" s="124">
        <v>5</v>
      </c>
      <c r="R11" s="123">
        <f t="shared" ref="R11:R17" si="6">IF(Q11&gt;10,20,Q11*2)</f>
        <v>10</v>
      </c>
      <c r="S11" s="124">
        <v>16</v>
      </c>
      <c r="T11" s="123">
        <f t="shared" ref="T11:T17" si="7">S11*3</f>
        <v>48</v>
      </c>
      <c r="U11" s="124"/>
      <c r="V11" s="123">
        <f t="shared" ref="V11:V17" si="8">U11</f>
        <v>0</v>
      </c>
      <c r="W11" s="124" t="s">
        <v>75</v>
      </c>
      <c r="X11" s="123">
        <f t="shared" ref="X11:X17" si="9">IF(W11="si",10,0)</f>
        <v>10</v>
      </c>
      <c r="Y11" s="126">
        <f t="shared" ref="Y11:Y17" si="10">F11+H11+J11+L11+N11+P11+R11+T11+V11+X11</f>
        <v>254</v>
      </c>
      <c r="Z11" s="122" t="s">
        <v>75</v>
      </c>
      <c r="AA11" s="123">
        <f t="shared" ref="AA11:AA17" si="11">IF(Z11="si",6,0)</f>
        <v>6</v>
      </c>
      <c r="AB11" s="124"/>
      <c r="AC11" s="123">
        <f t="shared" ref="AC11:AC17" si="12">AB11*4</f>
        <v>0</v>
      </c>
      <c r="AD11" s="124"/>
      <c r="AE11" s="123">
        <f t="shared" ref="AE11:AE17" si="13">AD11*3</f>
        <v>0</v>
      </c>
      <c r="AF11" s="124"/>
      <c r="AG11" s="123">
        <f t="shared" ref="AG11:AG17" si="14">IF(AF11="si",6,0)</f>
        <v>0</v>
      </c>
      <c r="AH11" s="127">
        <f t="shared" ref="AH11:AH17" si="15">AA11+AC11+AE11+AG11</f>
        <v>6</v>
      </c>
      <c r="AI11" s="122"/>
      <c r="AJ11" s="123">
        <f t="shared" ref="AJ11:AJ17" si="16">AI11*3</f>
        <v>0</v>
      </c>
      <c r="AK11" s="124" t="s">
        <v>75</v>
      </c>
      <c r="AL11" s="123">
        <f t="shared" ref="AL11:AL17" si="17">IF(AK11="si",12,0)</f>
        <v>12</v>
      </c>
      <c r="AM11" s="124"/>
      <c r="AN11" s="123">
        <f t="shared" ref="AN11:AN17" si="18">AM11*5</f>
        <v>0</v>
      </c>
      <c r="AO11" s="124"/>
      <c r="AP11" s="123">
        <f t="shared" ref="AP11:AP17" si="19">AO11*3</f>
        <v>0</v>
      </c>
      <c r="AQ11" s="124"/>
      <c r="AR11" s="123">
        <f t="shared" ref="AR11:AR17" si="20">AQ11</f>
        <v>0</v>
      </c>
      <c r="AS11" s="124"/>
      <c r="AT11" s="123">
        <f t="shared" ref="AT11:AT17" si="21">AS11*5</f>
        <v>0</v>
      </c>
      <c r="AU11" s="124"/>
      <c r="AV11" s="123">
        <f t="shared" ref="AV11:AV17" si="22">IF(AU11="si",5,0)</f>
        <v>0</v>
      </c>
      <c r="AW11" s="124"/>
      <c r="AX11" s="123">
        <f>AW11*1</f>
        <v>0</v>
      </c>
      <c r="AY11" s="128">
        <f t="shared" ref="AY11:AY17" si="23">AJ11+AL11+AX11+IF(AN11+AP11+AR11+AT11+AV11&gt;10,10,AN11+AP11+AR11+AT11+AV11)</f>
        <v>12</v>
      </c>
      <c r="AZ11" s="65">
        <f>Y11+AH11+AY11</f>
        <v>272</v>
      </c>
      <c r="BA11" s="129"/>
      <c r="BB11" s="1"/>
      <c r="BC11" s="1"/>
    </row>
    <row r="12" spans="1:55" x14ac:dyDescent="0.3">
      <c r="A12" s="119">
        <v>2</v>
      </c>
      <c r="B12" s="120" t="s">
        <v>78</v>
      </c>
      <c r="C12" s="120" t="s">
        <v>79</v>
      </c>
      <c r="D12" s="121"/>
      <c r="E12" s="122">
        <v>25</v>
      </c>
      <c r="F12" s="123">
        <f t="shared" si="0"/>
        <v>150</v>
      </c>
      <c r="G12" s="124"/>
      <c r="H12" s="123">
        <f t="shared" si="1"/>
        <v>0</v>
      </c>
      <c r="I12" s="125"/>
      <c r="J12" s="123">
        <f t="shared" si="2"/>
        <v>0</v>
      </c>
      <c r="K12" s="124"/>
      <c r="L12" s="123">
        <f t="shared" si="3"/>
        <v>0</v>
      </c>
      <c r="M12" s="124"/>
      <c r="N12" s="123">
        <f t="shared" si="4"/>
        <v>0</v>
      </c>
      <c r="O12" s="124">
        <v>10</v>
      </c>
      <c r="P12" s="123">
        <f t="shared" si="5"/>
        <v>30</v>
      </c>
      <c r="Q12" s="124">
        <v>5</v>
      </c>
      <c r="R12" s="123">
        <f t="shared" si="6"/>
        <v>10</v>
      </c>
      <c r="S12" s="124">
        <v>17</v>
      </c>
      <c r="T12" s="123">
        <f t="shared" si="7"/>
        <v>51</v>
      </c>
      <c r="U12" s="124"/>
      <c r="V12" s="123">
        <f t="shared" si="8"/>
        <v>0</v>
      </c>
      <c r="W12" s="124" t="s">
        <v>75</v>
      </c>
      <c r="X12" s="123">
        <f t="shared" si="9"/>
        <v>10</v>
      </c>
      <c r="Y12" s="126">
        <f t="shared" si="10"/>
        <v>251</v>
      </c>
      <c r="Z12" s="122" t="s">
        <v>75</v>
      </c>
      <c r="AA12" s="123">
        <f t="shared" si="11"/>
        <v>6</v>
      </c>
      <c r="AB12" s="124"/>
      <c r="AC12" s="123">
        <f t="shared" si="12"/>
        <v>0</v>
      </c>
      <c r="AD12" s="124"/>
      <c r="AE12" s="123">
        <f t="shared" si="13"/>
        <v>0</v>
      </c>
      <c r="AF12" s="124"/>
      <c r="AG12" s="123">
        <f t="shared" si="14"/>
        <v>0</v>
      </c>
      <c r="AH12" s="127">
        <f t="shared" si="15"/>
        <v>6</v>
      </c>
      <c r="AI12" s="122"/>
      <c r="AJ12" s="123">
        <f t="shared" si="16"/>
        <v>0</v>
      </c>
      <c r="AK12" s="124" t="s">
        <v>75</v>
      </c>
      <c r="AL12" s="123">
        <f t="shared" si="17"/>
        <v>12</v>
      </c>
      <c r="AM12" s="124"/>
      <c r="AN12" s="123">
        <f t="shared" si="18"/>
        <v>0</v>
      </c>
      <c r="AO12" s="124"/>
      <c r="AP12" s="123">
        <f t="shared" si="19"/>
        <v>0</v>
      </c>
      <c r="AQ12" s="124"/>
      <c r="AR12" s="123">
        <f t="shared" si="20"/>
        <v>0</v>
      </c>
      <c r="AS12" s="124"/>
      <c r="AT12" s="123">
        <f t="shared" si="21"/>
        <v>0</v>
      </c>
      <c r="AU12" s="124"/>
      <c r="AV12" s="123">
        <f t="shared" si="22"/>
        <v>0</v>
      </c>
      <c r="AW12" s="124">
        <v>1</v>
      </c>
      <c r="AX12" s="123">
        <f>AW12*1</f>
        <v>1</v>
      </c>
      <c r="AY12" s="128">
        <f t="shared" si="23"/>
        <v>13</v>
      </c>
      <c r="AZ12" s="65">
        <f t="shared" ref="AZ12:AZ17" si="24">Y12+AH12+AY12</f>
        <v>270</v>
      </c>
      <c r="BA12" s="130"/>
      <c r="BB12" s="1"/>
      <c r="BC12" s="1"/>
    </row>
    <row r="13" spans="1:55" x14ac:dyDescent="0.3">
      <c r="A13" s="119">
        <v>3</v>
      </c>
      <c r="B13" s="119" t="s">
        <v>80</v>
      </c>
      <c r="C13" s="120" t="s">
        <v>81</v>
      </c>
      <c r="D13" s="121"/>
      <c r="E13" s="122">
        <v>23</v>
      </c>
      <c r="F13" s="123">
        <f t="shared" si="0"/>
        <v>138</v>
      </c>
      <c r="G13" s="124"/>
      <c r="H13" s="123">
        <f t="shared" si="1"/>
        <v>0</v>
      </c>
      <c r="I13" s="125">
        <v>7</v>
      </c>
      <c r="J13" s="123">
        <f t="shared" si="2"/>
        <v>18</v>
      </c>
      <c r="K13" s="124"/>
      <c r="L13" s="123">
        <f t="shared" si="3"/>
        <v>0</v>
      </c>
      <c r="M13" s="124">
        <v>1</v>
      </c>
      <c r="N13" s="123">
        <f t="shared" si="4"/>
        <v>3</v>
      </c>
      <c r="O13" s="124"/>
      <c r="P13" s="123">
        <f t="shared" si="5"/>
        <v>0</v>
      </c>
      <c r="Q13" s="124">
        <v>5</v>
      </c>
      <c r="R13" s="123">
        <v>11</v>
      </c>
      <c r="S13" s="124">
        <v>1</v>
      </c>
      <c r="T13" s="123">
        <f t="shared" si="7"/>
        <v>3</v>
      </c>
      <c r="U13" s="124">
        <v>15</v>
      </c>
      <c r="V13" s="123">
        <f t="shared" si="8"/>
        <v>15</v>
      </c>
      <c r="W13" s="124"/>
      <c r="X13" s="123">
        <f t="shared" si="9"/>
        <v>0</v>
      </c>
      <c r="Y13" s="126">
        <f t="shared" si="10"/>
        <v>188</v>
      </c>
      <c r="Z13" s="122"/>
      <c r="AA13" s="123">
        <f t="shared" si="11"/>
        <v>0</v>
      </c>
      <c r="AB13" s="124"/>
      <c r="AC13" s="123">
        <f t="shared" si="12"/>
        <v>0</v>
      </c>
      <c r="AD13" s="124"/>
      <c r="AE13" s="123">
        <f t="shared" si="13"/>
        <v>0</v>
      </c>
      <c r="AF13" s="124"/>
      <c r="AG13" s="123">
        <f t="shared" si="14"/>
        <v>0</v>
      </c>
      <c r="AH13" s="127">
        <f t="shared" si="15"/>
        <v>0</v>
      </c>
      <c r="AI13" s="122"/>
      <c r="AJ13" s="123">
        <f t="shared" si="16"/>
        <v>0</v>
      </c>
      <c r="AK13" s="124" t="s">
        <v>75</v>
      </c>
      <c r="AL13" s="123">
        <f t="shared" si="17"/>
        <v>12</v>
      </c>
      <c r="AM13" s="124"/>
      <c r="AN13" s="123">
        <f t="shared" si="18"/>
        <v>0</v>
      </c>
      <c r="AO13" s="124"/>
      <c r="AP13" s="123">
        <f t="shared" si="19"/>
        <v>0</v>
      </c>
      <c r="AQ13" s="124"/>
      <c r="AR13" s="123">
        <f t="shared" si="20"/>
        <v>0</v>
      </c>
      <c r="AS13" s="124"/>
      <c r="AT13" s="123">
        <f t="shared" si="21"/>
        <v>0</v>
      </c>
      <c r="AU13" s="124"/>
      <c r="AV13" s="123">
        <f t="shared" si="22"/>
        <v>0</v>
      </c>
      <c r="AW13" s="124">
        <v>3</v>
      </c>
      <c r="AX13" s="123">
        <v>3</v>
      </c>
      <c r="AY13" s="128">
        <f t="shared" si="23"/>
        <v>15</v>
      </c>
      <c r="AZ13" s="65">
        <f t="shared" si="24"/>
        <v>203</v>
      </c>
      <c r="BA13" s="129"/>
      <c r="BB13" s="1"/>
      <c r="BC13" s="1"/>
    </row>
    <row r="14" spans="1:55" x14ac:dyDescent="0.3">
      <c r="A14" s="119">
        <v>4</v>
      </c>
      <c r="B14" s="120" t="s">
        <v>82</v>
      </c>
      <c r="C14" s="120" t="s">
        <v>83</v>
      </c>
      <c r="D14" s="121"/>
      <c r="E14" s="122">
        <v>14</v>
      </c>
      <c r="F14" s="123">
        <f t="shared" si="0"/>
        <v>84</v>
      </c>
      <c r="G14" s="124">
        <v>6</v>
      </c>
      <c r="H14" s="123">
        <f t="shared" si="1"/>
        <v>36</v>
      </c>
      <c r="I14" s="125">
        <v>2</v>
      </c>
      <c r="J14" s="123">
        <f t="shared" si="2"/>
        <v>6</v>
      </c>
      <c r="K14" s="124"/>
      <c r="L14" s="123">
        <f t="shared" si="3"/>
        <v>0</v>
      </c>
      <c r="M14" s="124">
        <v>1</v>
      </c>
      <c r="N14" s="123">
        <f t="shared" si="4"/>
        <v>3</v>
      </c>
      <c r="O14" s="124"/>
      <c r="P14" s="123">
        <f t="shared" si="5"/>
        <v>0</v>
      </c>
      <c r="Q14" s="124">
        <v>5</v>
      </c>
      <c r="R14" s="123">
        <f t="shared" si="6"/>
        <v>10</v>
      </c>
      <c r="S14" s="124">
        <v>3</v>
      </c>
      <c r="T14" s="123">
        <f t="shared" si="7"/>
        <v>9</v>
      </c>
      <c r="U14" s="124"/>
      <c r="V14" s="123">
        <f t="shared" si="8"/>
        <v>0</v>
      </c>
      <c r="W14" s="124"/>
      <c r="X14" s="123">
        <f t="shared" si="9"/>
        <v>0</v>
      </c>
      <c r="Y14" s="126">
        <f t="shared" si="10"/>
        <v>148</v>
      </c>
      <c r="Z14" s="122"/>
      <c r="AA14" s="123">
        <f t="shared" si="11"/>
        <v>0</v>
      </c>
      <c r="AB14" s="124"/>
      <c r="AC14" s="123">
        <f t="shared" si="12"/>
        <v>0</v>
      </c>
      <c r="AD14" s="124"/>
      <c r="AE14" s="123">
        <f t="shared" si="13"/>
        <v>0</v>
      </c>
      <c r="AF14" s="124"/>
      <c r="AG14" s="123">
        <f t="shared" si="14"/>
        <v>0</v>
      </c>
      <c r="AH14" s="127">
        <f t="shared" si="15"/>
        <v>0</v>
      </c>
      <c r="AI14" s="122"/>
      <c r="AJ14" s="123">
        <f t="shared" si="16"/>
        <v>0</v>
      </c>
      <c r="AK14" s="124" t="s">
        <v>75</v>
      </c>
      <c r="AL14" s="123">
        <f t="shared" si="17"/>
        <v>12</v>
      </c>
      <c r="AM14" s="124">
        <v>1</v>
      </c>
      <c r="AN14" s="123">
        <f t="shared" si="18"/>
        <v>5</v>
      </c>
      <c r="AO14" s="124"/>
      <c r="AP14" s="123">
        <f t="shared" si="19"/>
        <v>0</v>
      </c>
      <c r="AQ14" s="124">
        <v>2</v>
      </c>
      <c r="AR14" s="123">
        <f t="shared" si="20"/>
        <v>2</v>
      </c>
      <c r="AS14" s="124"/>
      <c r="AT14" s="123">
        <f t="shared" si="21"/>
        <v>0</v>
      </c>
      <c r="AU14" s="124"/>
      <c r="AV14" s="123">
        <f t="shared" si="22"/>
        <v>0</v>
      </c>
      <c r="AW14" s="124">
        <v>1</v>
      </c>
      <c r="AX14" s="123">
        <v>1</v>
      </c>
      <c r="AY14" s="128">
        <f t="shared" si="23"/>
        <v>20</v>
      </c>
      <c r="AZ14" s="65">
        <f t="shared" si="24"/>
        <v>168</v>
      </c>
      <c r="BA14" s="129"/>
      <c r="BB14" s="1"/>
      <c r="BC14" s="1"/>
    </row>
    <row r="15" spans="1:55" x14ac:dyDescent="0.3">
      <c r="A15" s="119">
        <v>5</v>
      </c>
      <c r="B15" s="119" t="s">
        <v>84</v>
      </c>
      <c r="C15" s="120" t="s">
        <v>85</v>
      </c>
      <c r="D15" s="121"/>
      <c r="E15" s="122">
        <v>17</v>
      </c>
      <c r="F15" s="123">
        <f t="shared" si="0"/>
        <v>102</v>
      </c>
      <c r="G15" s="124"/>
      <c r="H15" s="123">
        <f t="shared" si="1"/>
        <v>0</v>
      </c>
      <c r="I15" s="125">
        <v>1</v>
      </c>
      <c r="J15" s="123">
        <f t="shared" si="2"/>
        <v>3</v>
      </c>
      <c r="K15" s="124"/>
      <c r="L15" s="123">
        <f t="shared" si="3"/>
        <v>0</v>
      </c>
      <c r="M15" s="124"/>
      <c r="N15" s="123">
        <f t="shared" si="4"/>
        <v>0</v>
      </c>
      <c r="O15" s="124"/>
      <c r="P15" s="123">
        <f t="shared" si="5"/>
        <v>0</v>
      </c>
      <c r="Q15" s="124">
        <v>3</v>
      </c>
      <c r="R15" s="123">
        <f t="shared" si="6"/>
        <v>6</v>
      </c>
      <c r="S15" s="124"/>
      <c r="T15" s="123">
        <f t="shared" si="7"/>
        <v>0</v>
      </c>
      <c r="U15" s="124">
        <v>13</v>
      </c>
      <c r="V15" s="123">
        <f t="shared" si="8"/>
        <v>13</v>
      </c>
      <c r="W15" s="124" t="s">
        <v>75</v>
      </c>
      <c r="X15" s="123">
        <f t="shared" si="9"/>
        <v>10</v>
      </c>
      <c r="Y15" s="126">
        <f t="shared" si="10"/>
        <v>134</v>
      </c>
      <c r="Z15" s="122" t="s">
        <v>75</v>
      </c>
      <c r="AA15" s="123">
        <f t="shared" si="11"/>
        <v>6</v>
      </c>
      <c r="AB15" s="124"/>
      <c r="AC15" s="123">
        <f t="shared" si="12"/>
        <v>0</v>
      </c>
      <c r="AD15" s="124">
        <v>1</v>
      </c>
      <c r="AE15" s="123">
        <f t="shared" si="13"/>
        <v>3</v>
      </c>
      <c r="AF15" s="124"/>
      <c r="AG15" s="123">
        <f t="shared" si="14"/>
        <v>0</v>
      </c>
      <c r="AH15" s="127">
        <f t="shared" si="15"/>
        <v>9</v>
      </c>
      <c r="AI15" s="122"/>
      <c r="AJ15" s="123">
        <f t="shared" si="16"/>
        <v>0</v>
      </c>
      <c r="AK15" s="124" t="s">
        <v>75</v>
      </c>
      <c r="AL15" s="123">
        <f t="shared" si="17"/>
        <v>12</v>
      </c>
      <c r="AM15" s="124"/>
      <c r="AN15" s="123">
        <f t="shared" si="18"/>
        <v>0</v>
      </c>
      <c r="AO15" s="124"/>
      <c r="AP15" s="123">
        <f t="shared" si="19"/>
        <v>0</v>
      </c>
      <c r="AQ15" s="124"/>
      <c r="AR15" s="123">
        <f t="shared" si="20"/>
        <v>0</v>
      </c>
      <c r="AS15" s="124"/>
      <c r="AT15" s="123">
        <f t="shared" si="21"/>
        <v>0</v>
      </c>
      <c r="AU15" s="124"/>
      <c r="AV15" s="123">
        <f t="shared" si="22"/>
        <v>0</v>
      </c>
      <c r="AW15" s="124"/>
      <c r="AX15" s="123"/>
      <c r="AY15" s="128">
        <f t="shared" si="23"/>
        <v>12</v>
      </c>
      <c r="AZ15" s="65">
        <f t="shared" si="24"/>
        <v>155</v>
      </c>
      <c r="BA15" s="131"/>
      <c r="BB15" s="66"/>
      <c r="BC15" s="66"/>
    </row>
    <row r="16" spans="1:55" x14ac:dyDescent="0.3">
      <c r="A16" s="119">
        <v>6</v>
      </c>
      <c r="B16" s="120" t="s">
        <v>86</v>
      </c>
      <c r="C16" s="120" t="s">
        <v>87</v>
      </c>
      <c r="D16" s="121"/>
      <c r="E16" s="122">
        <v>12</v>
      </c>
      <c r="F16" s="123">
        <f t="shared" si="0"/>
        <v>72</v>
      </c>
      <c r="G16" s="124"/>
      <c r="H16" s="123">
        <f t="shared" si="1"/>
        <v>0</v>
      </c>
      <c r="I16" s="125">
        <v>8</v>
      </c>
      <c r="J16" s="123">
        <f t="shared" si="2"/>
        <v>20</v>
      </c>
      <c r="K16" s="124"/>
      <c r="L16" s="123">
        <f t="shared" si="3"/>
        <v>0</v>
      </c>
      <c r="M16" s="124">
        <v>1</v>
      </c>
      <c r="N16" s="123">
        <f t="shared" si="4"/>
        <v>3</v>
      </c>
      <c r="O16" s="124"/>
      <c r="P16" s="123">
        <f t="shared" si="5"/>
        <v>0</v>
      </c>
      <c r="Q16" s="124">
        <v>5</v>
      </c>
      <c r="R16" s="123">
        <f t="shared" si="6"/>
        <v>10</v>
      </c>
      <c r="S16" s="124">
        <v>3</v>
      </c>
      <c r="T16" s="123">
        <f t="shared" si="7"/>
        <v>9</v>
      </c>
      <c r="U16" s="124"/>
      <c r="V16" s="123">
        <f t="shared" si="8"/>
        <v>0</v>
      </c>
      <c r="W16" s="124"/>
      <c r="X16" s="123">
        <f t="shared" si="9"/>
        <v>0</v>
      </c>
      <c r="Y16" s="126">
        <f t="shared" si="10"/>
        <v>114</v>
      </c>
      <c r="Z16" s="122"/>
      <c r="AA16" s="123">
        <f t="shared" si="11"/>
        <v>0</v>
      </c>
      <c r="AB16" s="124"/>
      <c r="AC16" s="123">
        <f t="shared" si="12"/>
        <v>0</v>
      </c>
      <c r="AD16" s="124">
        <v>1</v>
      </c>
      <c r="AE16" s="123">
        <f t="shared" si="13"/>
        <v>3</v>
      </c>
      <c r="AF16" s="124"/>
      <c r="AG16" s="123">
        <f t="shared" si="14"/>
        <v>0</v>
      </c>
      <c r="AH16" s="127">
        <f t="shared" si="15"/>
        <v>3</v>
      </c>
      <c r="AI16" s="122"/>
      <c r="AJ16" s="123">
        <f t="shared" si="16"/>
        <v>0</v>
      </c>
      <c r="AK16" s="124" t="s">
        <v>75</v>
      </c>
      <c r="AL16" s="123">
        <f t="shared" si="17"/>
        <v>12</v>
      </c>
      <c r="AM16" s="124"/>
      <c r="AN16" s="123">
        <f t="shared" si="18"/>
        <v>0</v>
      </c>
      <c r="AO16" s="124"/>
      <c r="AP16" s="123">
        <f t="shared" si="19"/>
        <v>0</v>
      </c>
      <c r="AQ16" s="124">
        <v>3</v>
      </c>
      <c r="AR16" s="123">
        <f t="shared" si="20"/>
        <v>3</v>
      </c>
      <c r="AS16" s="124"/>
      <c r="AT16" s="123">
        <f t="shared" si="21"/>
        <v>0</v>
      </c>
      <c r="AU16" s="124"/>
      <c r="AV16" s="123">
        <f t="shared" si="22"/>
        <v>0</v>
      </c>
      <c r="AW16" s="124"/>
      <c r="AX16" s="123">
        <f>AW16*1</f>
        <v>0</v>
      </c>
      <c r="AY16" s="128">
        <f t="shared" si="23"/>
        <v>15</v>
      </c>
      <c r="AZ16" s="65">
        <f t="shared" si="24"/>
        <v>132</v>
      </c>
      <c r="BA16" s="129"/>
      <c r="BB16" s="1"/>
      <c r="BC16" s="1"/>
    </row>
    <row r="17" spans="1:55" x14ac:dyDescent="0.3">
      <c r="A17" s="119">
        <v>7</v>
      </c>
      <c r="B17" s="120" t="s">
        <v>88</v>
      </c>
      <c r="C17" s="120" t="s">
        <v>89</v>
      </c>
      <c r="D17" s="121"/>
      <c r="E17" s="122">
        <v>4</v>
      </c>
      <c r="F17" s="123">
        <f t="shared" si="0"/>
        <v>24</v>
      </c>
      <c r="G17" s="124">
        <v>1</v>
      </c>
      <c r="H17" s="123">
        <f t="shared" si="1"/>
        <v>6</v>
      </c>
      <c r="I17" s="125">
        <v>4</v>
      </c>
      <c r="J17" s="123">
        <f t="shared" si="2"/>
        <v>12</v>
      </c>
      <c r="K17" s="124"/>
      <c r="L17" s="123">
        <f t="shared" si="3"/>
        <v>0</v>
      </c>
      <c r="M17" s="124"/>
      <c r="N17" s="123">
        <f t="shared" si="4"/>
        <v>0</v>
      </c>
      <c r="O17" s="124"/>
      <c r="P17" s="123">
        <f t="shared" si="5"/>
        <v>0</v>
      </c>
      <c r="Q17" s="124">
        <v>3</v>
      </c>
      <c r="R17" s="123">
        <f t="shared" si="6"/>
        <v>6</v>
      </c>
      <c r="S17" s="124"/>
      <c r="T17" s="123">
        <f t="shared" si="7"/>
        <v>0</v>
      </c>
      <c r="U17" s="124"/>
      <c r="V17" s="123">
        <f t="shared" si="8"/>
        <v>0</v>
      </c>
      <c r="W17" s="124"/>
      <c r="X17" s="123">
        <f t="shared" si="9"/>
        <v>0</v>
      </c>
      <c r="Y17" s="126">
        <f t="shared" si="10"/>
        <v>48</v>
      </c>
      <c r="Z17" s="122" t="s">
        <v>75</v>
      </c>
      <c r="AA17" s="123">
        <f t="shared" si="11"/>
        <v>6</v>
      </c>
      <c r="AB17" s="124">
        <v>2</v>
      </c>
      <c r="AC17" s="123">
        <f t="shared" si="12"/>
        <v>8</v>
      </c>
      <c r="AD17" s="124"/>
      <c r="AE17" s="123">
        <f t="shared" si="13"/>
        <v>0</v>
      </c>
      <c r="AF17" s="124"/>
      <c r="AG17" s="123">
        <f t="shared" si="14"/>
        <v>0</v>
      </c>
      <c r="AH17" s="127">
        <f t="shared" si="15"/>
        <v>14</v>
      </c>
      <c r="AI17" s="122"/>
      <c r="AJ17" s="123">
        <f t="shared" si="16"/>
        <v>0</v>
      </c>
      <c r="AK17" s="124" t="s">
        <v>75</v>
      </c>
      <c r="AL17" s="123">
        <f t="shared" si="17"/>
        <v>12</v>
      </c>
      <c r="AM17" s="124"/>
      <c r="AN17" s="123">
        <f t="shared" si="18"/>
        <v>0</v>
      </c>
      <c r="AO17" s="124"/>
      <c r="AP17" s="123">
        <f t="shared" si="19"/>
        <v>0</v>
      </c>
      <c r="AQ17" s="124">
        <v>4</v>
      </c>
      <c r="AR17" s="123">
        <f t="shared" si="20"/>
        <v>4</v>
      </c>
      <c r="AS17" s="124"/>
      <c r="AT17" s="123">
        <f t="shared" si="21"/>
        <v>0</v>
      </c>
      <c r="AU17" s="124"/>
      <c r="AV17" s="123">
        <f t="shared" si="22"/>
        <v>0</v>
      </c>
      <c r="AW17" s="124"/>
      <c r="AX17" s="123"/>
      <c r="AY17" s="128">
        <f t="shared" si="23"/>
        <v>16</v>
      </c>
      <c r="AZ17" s="65">
        <f t="shared" si="24"/>
        <v>78</v>
      </c>
      <c r="BA17" s="130"/>
      <c r="BB17" s="1"/>
      <c r="BC17" s="1"/>
    </row>
    <row r="18" spans="1:55" x14ac:dyDescent="0.3">
      <c r="A18" s="132">
        <v>8</v>
      </c>
      <c r="B18" s="120" t="s">
        <v>92</v>
      </c>
      <c r="C18" s="120" t="s">
        <v>93</v>
      </c>
      <c r="D18" s="121"/>
      <c r="E18" s="122">
        <v>4</v>
      </c>
      <c r="F18" s="123">
        <f>E18*6</f>
        <v>24</v>
      </c>
      <c r="G18" s="124"/>
      <c r="H18" s="123">
        <f>G18*6</f>
        <v>0</v>
      </c>
      <c r="I18" s="125">
        <v>5</v>
      </c>
      <c r="J18" s="123">
        <f>IF(I18&lt;=4,I18*3,12+(I18-4)*3*2/3)</f>
        <v>14</v>
      </c>
      <c r="K18" s="124"/>
      <c r="L18" s="123">
        <f>K18*3</f>
        <v>0</v>
      </c>
      <c r="M18" s="124"/>
      <c r="N18" s="123">
        <f>IF(M18&lt;=4,M18*3,12+(M18-4)*3*2/3)</f>
        <v>0</v>
      </c>
      <c r="O18" s="124"/>
      <c r="P18" s="123">
        <f>O18*3</f>
        <v>0</v>
      </c>
      <c r="Q18" s="124">
        <v>2</v>
      </c>
      <c r="R18" s="123">
        <f>IF(Q18&gt;10,20,Q18*2)</f>
        <v>4</v>
      </c>
      <c r="S18" s="124"/>
      <c r="T18" s="123">
        <f>S18*3</f>
        <v>0</v>
      </c>
      <c r="U18" s="124"/>
      <c r="V18" s="123">
        <f>U18</f>
        <v>0</v>
      </c>
      <c r="W18" s="124"/>
      <c r="X18" s="123">
        <f>IF(W18="si",10,0)</f>
        <v>0</v>
      </c>
      <c r="Y18" s="126">
        <f>F18+H18+J18+L18+N18+P18+R18+T18+V18+X18</f>
        <v>42</v>
      </c>
      <c r="Z18" s="122"/>
      <c r="AA18" s="123">
        <f>IF(Z18="si",6,0)</f>
        <v>0</v>
      </c>
      <c r="AB18" s="124"/>
      <c r="AC18" s="123">
        <f>AB18*4</f>
        <v>0</v>
      </c>
      <c r="AD18" s="124">
        <v>2</v>
      </c>
      <c r="AE18" s="123">
        <f>AD18*3</f>
        <v>6</v>
      </c>
      <c r="AF18" s="124"/>
      <c r="AG18" s="123">
        <f>IF(AF18="si",6,0)</f>
        <v>0</v>
      </c>
      <c r="AH18" s="127">
        <f>AA18+AC18+AE18+AG18</f>
        <v>6</v>
      </c>
      <c r="AI18" s="122"/>
      <c r="AJ18" s="123">
        <f>AI18*3</f>
        <v>0</v>
      </c>
      <c r="AK18" s="124"/>
      <c r="AL18" s="123">
        <f>IF(AK18="si",12,0)</f>
        <v>0</v>
      </c>
      <c r="AM18" s="124">
        <v>1</v>
      </c>
      <c r="AN18" s="123">
        <f>AM18*5</f>
        <v>5</v>
      </c>
      <c r="AO18" s="124"/>
      <c r="AP18" s="123">
        <f>AO18*3</f>
        <v>0</v>
      </c>
      <c r="AQ18" s="124">
        <v>6</v>
      </c>
      <c r="AR18" s="123">
        <f>AQ18</f>
        <v>6</v>
      </c>
      <c r="AS18" s="124"/>
      <c r="AT18" s="123">
        <f>AS18*5</f>
        <v>0</v>
      </c>
      <c r="AU18" s="124"/>
      <c r="AV18" s="123">
        <f>IF(AU18="si",5,0)</f>
        <v>0</v>
      </c>
      <c r="AW18" s="124"/>
      <c r="AX18" s="123">
        <f>AW18*1</f>
        <v>0</v>
      </c>
      <c r="AY18" s="128">
        <f>AJ18+AL18+AX18+IF(AN18+AP18+AR18+AT18+AV18&gt;10,10,AN18+AP18+AR18+AT18+AV18)</f>
        <v>10</v>
      </c>
      <c r="AZ18" s="65">
        <f>Y18+AH18+AY18</f>
        <v>58</v>
      </c>
      <c r="BA18" s="133"/>
      <c r="BB18" s="1"/>
      <c r="BC18" s="1"/>
    </row>
    <row r="19" spans="1:55" x14ac:dyDescent="0.3">
      <c r="A19" s="134">
        <v>9</v>
      </c>
      <c r="B19" s="136" t="s">
        <v>90</v>
      </c>
      <c r="C19" s="119" t="s">
        <v>91</v>
      </c>
      <c r="D19" s="135"/>
      <c r="E19" s="122">
        <v>4</v>
      </c>
      <c r="F19" s="123">
        <f>E19*6</f>
        <v>24</v>
      </c>
      <c r="G19" s="124"/>
      <c r="H19" s="123">
        <f>G19*6</f>
        <v>0</v>
      </c>
      <c r="I19" s="125">
        <v>2</v>
      </c>
      <c r="J19" s="123">
        <f>IF(I19&lt;=4,I19*3,12+(I19-4)*3*2/3)</f>
        <v>6</v>
      </c>
      <c r="K19" s="124"/>
      <c r="L19" s="123">
        <f>K19*3</f>
        <v>0</v>
      </c>
      <c r="M19" s="124"/>
      <c r="N19" s="123">
        <f>IF(M19&lt;=4,M19*3,12+(M19-4)*3*2/3)</f>
        <v>0</v>
      </c>
      <c r="O19" s="124"/>
      <c r="P19" s="123">
        <f>O19*3</f>
        <v>0</v>
      </c>
      <c r="Q19" s="124">
        <v>3</v>
      </c>
      <c r="R19" s="123">
        <f>IF(Q19&gt;10,20,Q19*2)</f>
        <v>6</v>
      </c>
      <c r="S19" s="124"/>
      <c r="T19" s="123">
        <f>S19*3</f>
        <v>0</v>
      </c>
      <c r="U19" s="124"/>
      <c r="V19" s="123">
        <f>U19</f>
        <v>0</v>
      </c>
      <c r="W19" s="124"/>
      <c r="X19" s="123">
        <f>IF(W19="si",10,0)</f>
        <v>0</v>
      </c>
      <c r="Y19" s="126">
        <f>F19+H19+J19+L19+N19+P19+R19+T19+V19+X19</f>
        <v>36</v>
      </c>
      <c r="Z19" s="122"/>
      <c r="AA19" s="123">
        <f>IF(Z19="si",6,0)</f>
        <v>0</v>
      </c>
      <c r="AB19" s="124"/>
      <c r="AC19" s="123">
        <f>AB19*4</f>
        <v>0</v>
      </c>
      <c r="AD19" s="124">
        <v>2</v>
      </c>
      <c r="AE19" s="123">
        <f>AD19*3</f>
        <v>6</v>
      </c>
      <c r="AF19" s="124"/>
      <c r="AG19" s="123">
        <f>IF(AF19="si",6,0)</f>
        <v>0</v>
      </c>
      <c r="AH19" s="127">
        <f>AA19+AC19+AE19+AG19</f>
        <v>6</v>
      </c>
      <c r="AI19" s="122"/>
      <c r="AJ19" s="123">
        <f>AI19*3</f>
        <v>0</v>
      </c>
      <c r="AK19" s="124"/>
      <c r="AL19" s="123">
        <f>IF(AK19="si",12,0)</f>
        <v>0</v>
      </c>
      <c r="AM19" s="124">
        <v>1</v>
      </c>
      <c r="AN19" s="123">
        <f>AM19*5</f>
        <v>5</v>
      </c>
      <c r="AO19" s="124"/>
      <c r="AP19" s="123">
        <f>AO19*3</f>
        <v>0</v>
      </c>
      <c r="AQ19" s="124">
        <v>4</v>
      </c>
      <c r="AR19" s="123">
        <f>AQ19</f>
        <v>4</v>
      </c>
      <c r="AS19" s="124"/>
      <c r="AT19" s="123">
        <f>AS19*5</f>
        <v>0</v>
      </c>
      <c r="AU19" s="124"/>
      <c r="AV19" s="123">
        <f>IF(AU19="si",5,0)</f>
        <v>0</v>
      </c>
      <c r="AW19" s="124"/>
      <c r="AX19" s="123"/>
      <c r="AY19" s="128">
        <f>AJ19+AL19+AX19+IF(AN19+AP19+AR19+AT19+AV19&gt;10,10,AN19+AP19+AR19+AT19+AV19)</f>
        <v>9</v>
      </c>
      <c r="AZ19" s="65">
        <f>Y19+AH19+AY19</f>
        <v>51</v>
      </c>
      <c r="BA19" s="129"/>
      <c r="BB19" s="10"/>
      <c r="BC19" s="10"/>
    </row>
    <row r="20" spans="1:55" x14ac:dyDescent="0.3">
      <c r="A20" s="68"/>
      <c r="BA20" s="74"/>
      <c r="BB20" s="67"/>
      <c r="BC20" s="67"/>
    </row>
    <row r="21" spans="1:55" x14ac:dyDescent="0.3">
      <c r="A21" s="68"/>
      <c r="B21" s="68"/>
      <c r="C21" s="68"/>
      <c r="D21" s="10" t="s">
        <v>94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9"/>
      <c r="AX21" s="9"/>
      <c r="AY21" s="68"/>
      <c r="AZ21" s="68"/>
      <c r="BA21" s="69"/>
      <c r="BB21" s="10"/>
      <c r="BC21" s="10"/>
    </row>
    <row r="22" spans="1:55" x14ac:dyDescent="0.3">
      <c r="A22" s="68"/>
      <c r="B22" s="75"/>
      <c r="C22" s="75"/>
      <c r="D22" s="75" t="s">
        <v>95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9"/>
      <c r="AX22" s="9"/>
      <c r="AY22" s="70"/>
      <c r="AZ22" s="9"/>
      <c r="BA22" s="9"/>
      <c r="BB22" s="10"/>
      <c r="BC22" s="10"/>
    </row>
    <row r="23" spans="1:55" ht="15.6" x14ac:dyDescent="0.3">
      <c r="A23" s="68"/>
      <c r="B23" s="137" t="s">
        <v>98</v>
      </c>
      <c r="C23" s="137"/>
      <c r="D23" s="137"/>
      <c r="E23" s="137"/>
      <c r="F23" s="13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71" t="s">
        <v>96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9"/>
      <c r="AX23" s="9"/>
      <c r="AY23" s="70"/>
      <c r="AZ23" s="9"/>
      <c r="BA23" s="9"/>
      <c r="BB23" s="10"/>
      <c r="BC23" s="10"/>
    </row>
    <row r="24" spans="1:55" ht="15.6" x14ac:dyDescent="0.3">
      <c r="A24" s="68"/>
      <c r="B24" s="68"/>
      <c r="C24" s="76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72" t="s">
        <v>99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9"/>
      <c r="AX24" s="9"/>
      <c r="AY24" s="70"/>
      <c r="AZ24" s="9"/>
      <c r="BA24" s="9"/>
      <c r="BB24" s="10"/>
      <c r="BC24" s="10"/>
    </row>
    <row r="25" spans="1:55" x14ac:dyDescent="0.3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9"/>
      <c r="AX25" s="9"/>
      <c r="AY25" s="70"/>
      <c r="AZ25" s="9"/>
      <c r="BA25" s="9"/>
      <c r="BB25" s="10"/>
      <c r="BC25" s="10"/>
    </row>
    <row r="26" spans="1:55" x14ac:dyDescent="0.3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73" t="s">
        <v>97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70"/>
      <c r="AZ26" s="9"/>
      <c r="BA26" s="9"/>
      <c r="BB26" s="10"/>
      <c r="BC26" s="10"/>
    </row>
    <row r="27" spans="1:55" x14ac:dyDescent="0.3">
      <c r="A27" s="10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70"/>
      <c r="AZ27" s="9"/>
      <c r="BA27" s="9"/>
      <c r="BB27" s="10"/>
      <c r="BC27" s="10"/>
    </row>
  </sheetData>
  <mergeCells count="9">
    <mergeCell ref="B23:F23"/>
    <mergeCell ref="U8:V8"/>
    <mergeCell ref="W8:X8"/>
    <mergeCell ref="B6:C8"/>
    <mergeCell ref="E8:F8"/>
    <mergeCell ref="I8:J8"/>
    <mergeCell ref="K8:L8"/>
    <mergeCell ref="O8:P8"/>
    <mergeCell ref="Q8:T8"/>
  </mergeCells>
  <pageMargins left="0.41" right="0.35433070866141736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2020-05-02T13:39:51Z</dcterms:modified>
</cp:coreProperties>
</file>