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AX13" i="1"/>
  <c r="AX14"/>
  <c r="AV14"/>
  <c r="AT14"/>
  <c r="AR14"/>
  <c r="AP14"/>
  <c r="AN14"/>
  <c r="AL14"/>
  <c r="AJ14"/>
  <c r="AG14"/>
  <c r="AE14"/>
  <c r="AC14"/>
  <c r="AA14"/>
  <c r="F14"/>
  <c r="H14"/>
  <c r="P14"/>
  <c r="N14"/>
  <c r="L14"/>
  <c r="X14"/>
  <c r="V14"/>
  <c r="T14"/>
  <c r="R13"/>
  <c r="R14"/>
  <c r="AR13" l="1"/>
  <c r="AC13"/>
  <c r="J13"/>
  <c r="AC12"/>
  <c r="AX12" l="1"/>
  <c r="AV13"/>
  <c r="J10"/>
  <c r="AT13"/>
  <c r="AP13"/>
  <c r="AN13"/>
  <c r="AL13"/>
  <c r="AJ13"/>
  <c r="AG13"/>
  <c r="AA13"/>
  <c r="X13"/>
  <c r="V13"/>
  <c r="T13"/>
  <c r="P13"/>
  <c r="N13"/>
  <c r="L13"/>
  <c r="H13"/>
  <c r="F13"/>
  <c r="AV12"/>
  <c r="AT12"/>
  <c r="AR12"/>
  <c r="AP12"/>
  <c r="AN12"/>
  <c r="AL12"/>
  <c r="AJ12"/>
  <c r="AG12"/>
  <c r="AE12"/>
  <c r="AA12"/>
  <c r="X12"/>
  <c r="V12"/>
  <c r="T12"/>
  <c r="R12"/>
  <c r="P12"/>
  <c r="N12"/>
  <c r="L12"/>
  <c r="J12"/>
  <c r="H12"/>
  <c r="F12"/>
  <c r="AX10"/>
  <c r="AV10"/>
  <c r="AT10"/>
  <c r="AR10"/>
  <c r="AP10"/>
  <c r="AN10"/>
  <c r="AL10"/>
  <c r="AJ10"/>
  <c r="AG10"/>
  <c r="AE10"/>
  <c r="AC10"/>
  <c r="AA10"/>
  <c r="X10"/>
  <c r="V10"/>
  <c r="T10"/>
  <c r="R10"/>
  <c r="P10"/>
  <c r="N10"/>
  <c r="L10"/>
  <c r="H10"/>
  <c r="F10"/>
  <c r="AX9"/>
  <c r="AV9"/>
  <c r="AT9"/>
  <c r="AR9"/>
  <c r="AP9"/>
  <c r="AN9"/>
  <c r="AL9"/>
  <c r="AJ9"/>
  <c r="AG9"/>
  <c r="AE9"/>
  <c r="AC9"/>
  <c r="AA9"/>
  <c r="X9"/>
  <c r="V9"/>
  <c r="T9"/>
  <c r="R9"/>
  <c r="P9"/>
  <c r="N9"/>
  <c r="L9"/>
  <c r="J9"/>
  <c r="H9"/>
  <c r="F9"/>
  <c r="AX11"/>
  <c r="AV11"/>
  <c r="AT11"/>
  <c r="AR11"/>
  <c r="AP11"/>
  <c r="AN11"/>
  <c r="AL11"/>
  <c r="AJ11"/>
  <c r="AG11"/>
  <c r="AE11"/>
  <c r="AC11"/>
  <c r="AA11"/>
  <c r="X11"/>
  <c r="V11"/>
  <c r="T11"/>
  <c r="R11"/>
  <c r="P11"/>
  <c r="N11"/>
  <c r="L11"/>
  <c r="J11"/>
  <c r="H11"/>
  <c r="F11"/>
  <c r="AX8"/>
  <c r="AV8"/>
  <c r="AT8"/>
  <c r="AR8"/>
  <c r="AP8"/>
  <c r="AN8"/>
  <c r="AL8"/>
  <c r="AJ8"/>
  <c r="AG8"/>
  <c r="AE8"/>
  <c r="AC8"/>
  <c r="AA8"/>
  <c r="X8"/>
  <c r="V8"/>
  <c r="T8"/>
  <c r="R8"/>
  <c r="P8"/>
  <c r="N8"/>
  <c r="L8"/>
  <c r="J8"/>
  <c r="H8"/>
  <c r="F8"/>
  <c r="Y13" l="1"/>
  <c r="AH13"/>
  <c r="Y10"/>
  <c r="AY12"/>
  <c r="AY11"/>
  <c r="AH10"/>
  <c r="AY9"/>
  <c r="Y8"/>
  <c r="AH8"/>
  <c r="AH11"/>
  <c r="Y12"/>
  <c r="AH12"/>
  <c r="AH9"/>
  <c r="AY10"/>
  <c r="AY8"/>
  <c r="Y11"/>
  <c r="Y9"/>
  <c r="AY13"/>
  <c r="AZ12" l="1"/>
  <c r="AZ13"/>
  <c r="AZ8"/>
  <c r="AZ10"/>
  <c r="AZ9"/>
  <c r="AZ14"/>
  <c r="AZ11"/>
</calcChain>
</file>

<file path=xl/comments1.xml><?xml version="1.0" encoding="utf-8"?>
<comments xmlns="http://schemas.openxmlformats.org/spreadsheetml/2006/main">
  <authors>
    <author>Autore</author>
  </authors>
  <commentList>
    <comment ref="AW9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DOVREBBE AVERE 1 PUNTO ESAME STATO </t>
        </r>
      </text>
    </comment>
  </commentList>
</comments>
</file>

<file path=xl/sharedStrings.xml><?xml version="1.0" encoding="utf-8"?>
<sst xmlns="http://schemas.openxmlformats.org/spreadsheetml/2006/main" count="142" uniqueCount="113">
  <si>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</si>
  <si>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</si>
  <si>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</si>
  <si>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</si>
  <si>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</si>
  <si>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</si>
  <si>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</si>
  <si>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</si>
  <si>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</si>
  <si>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</si>
  <si>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</si>
  <si>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</si>
  <si>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</si>
  <si>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</si>
  <si>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</si>
  <si>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</si>
  <si>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</si>
  <si>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</si>
  <si>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</si>
  <si>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</si>
  <si>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</si>
  <si>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</si>
  <si>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</si>
  <si>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</si>
  <si>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</si>
  <si>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</si>
  <si>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</si>
  <si>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</si>
  <si>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</si>
  <si>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</si>
  <si>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</si>
  <si>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</si>
  <si>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</si>
  <si>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</si>
  <si>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</si>
  <si>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</si>
  <si>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</si>
  <si>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</si>
  <si>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</si>
  <si>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</si>
  <si>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</si>
  <si>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</si>
  <si>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</si>
  <si>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</si>
  <si>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</si>
  <si>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</si>
  <si>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</si>
  <si>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</si>
  <si>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</si>
  <si>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</si>
  <si>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</si>
  <si>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</si>
  <si>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</si>
  <si>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</si>
  <si>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</si>
  <si>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</si>
  <si>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</si>
  <si>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</si>
  <si>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</si>
  <si>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</si>
  <si>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</si>
  <si>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</si>
  <si>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</si>
  <si>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</si>
  <si>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</si>
  <si>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</si>
  <si>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</si>
  <si>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</si>
  <si>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</si>
  <si>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</si>
  <si>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</si>
  <si>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</si>
  <si>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</si>
  <si>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</si>
  <si>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</si>
  <si>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</si>
  <si>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</si>
  <si>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</si>
  <si>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</si>
  <si>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</si>
  <si>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</si>
  <si>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</si>
  <si>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</si>
  <si>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</si>
  <si>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</si>
  <si>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</si>
  <si>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</si>
  <si>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</si>
  <si>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</si>
  <si>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</si>
  <si>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ANNA</t>
  </si>
  <si>
    <t xml:space="preserve"> </t>
  </si>
  <si>
    <t xml:space="preserve">       </t>
  </si>
  <si>
    <t xml:space="preserve">   IL DIRIGENTE SCOLASTICO</t>
  </si>
  <si>
    <t xml:space="preserve">  </t>
  </si>
  <si>
    <t>Prof.ssa Giuseppina Principe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</si>
  <si>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ISTITUTO  IPSSEOA VIVIANI"</t>
    </r>
  </si>
  <si>
    <r>
      <t xml:space="preserve">               </t>
    </r>
    <r>
      <rPr>
        <b/>
        <sz val="10"/>
        <color indexed="30"/>
        <rFont val="Arial"/>
        <family val="2"/>
      </rPr>
      <t xml:space="preserve">   I -  A  N  Z  I  A  N  I  T  A'    D I     S   E   R   V  I  Z  I  O</t>
    </r>
  </si>
  <si>
    <t>SC. ALIMENT.A031</t>
  </si>
  <si>
    <t>MASCOLO</t>
  </si>
  <si>
    <t>SAVERIO</t>
  </si>
  <si>
    <t>CRISCUOLO</t>
  </si>
  <si>
    <t>ANGELA</t>
  </si>
  <si>
    <t>MARTORIELLO</t>
  </si>
  <si>
    <t>TERESA</t>
  </si>
  <si>
    <t>BATTAGLIA</t>
  </si>
  <si>
    <t>PUZIO</t>
  </si>
  <si>
    <t>MARCO SIMONE</t>
  </si>
  <si>
    <t>RUOCCO</t>
  </si>
  <si>
    <t>PAGANO</t>
  </si>
  <si>
    <t>SILVESTRA</t>
  </si>
  <si>
    <t>CCNL</t>
  </si>
  <si>
    <t>Castellammare di Stabia, 20/04/2019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</si>
</sst>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8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3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7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horizontal="center" vertical="center" textRotation="90" wrapText="1"/>
    </xf>
    <xf numFmtId="0" fontId="17" fillId="0" borderId="10" xfId="0" applyFont="1" applyBorder="1" applyAlignment="1" applyProtection="1">
      <alignment horizontal="center" vertical="center" textRotation="90" wrapText="1"/>
    </xf>
    <xf numFmtId="0" fontId="17" fillId="0" borderId="15" xfId="0" applyFont="1" applyBorder="1" applyAlignment="1" applyProtection="1">
      <alignment horizontal="center" vertical="center" textRotation="90" wrapText="1"/>
      <protection hidden="1"/>
    </xf>
    <xf numFmtId="0" fontId="15" fillId="6" borderId="15" xfId="0" applyFont="1" applyFill="1" applyBorder="1" applyAlignment="1" applyProtection="1">
      <alignment horizontal="center" vertical="center" textRotation="90" wrapText="1"/>
    </xf>
    <xf numFmtId="0" fontId="19" fillId="0" borderId="15" xfId="0" applyFont="1" applyBorder="1" applyAlignment="1" applyProtection="1">
      <alignment horizontal="center" vertical="center" textRotation="90" wrapText="1"/>
    </xf>
    <xf numFmtId="0" fontId="19" fillId="0" borderId="15" xfId="0" applyFont="1" applyBorder="1" applyAlignment="1" applyProtection="1">
      <alignment horizontal="center" vertical="center" textRotation="90" wrapText="1"/>
      <protection hidden="1"/>
    </xf>
    <xf numFmtId="0" fontId="21" fillId="0" borderId="21" xfId="0" applyFont="1" applyBorder="1" applyAlignment="1" applyProtection="1">
      <alignment horizontal="center" vertical="center" textRotation="90" wrapText="1"/>
      <protection hidden="1"/>
    </xf>
    <xf numFmtId="0" fontId="17" fillId="3" borderId="11" xfId="0" applyFont="1" applyFill="1" applyBorder="1" applyAlignment="1" applyProtection="1">
      <alignment horizontal="center" vertical="center" textRotation="90" wrapText="1"/>
    </xf>
    <xf numFmtId="0" fontId="15" fillId="6" borderId="13" xfId="0" applyFont="1" applyFill="1" applyBorder="1" applyAlignment="1" applyProtection="1">
      <alignment horizontal="center" vertical="center" textRotation="90" wrapText="1"/>
    </xf>
    <xf numFmtId="0" fontId="17" fillId="0" borderId="10" xfId="0" applyFont="1" applyBorder="1" applyAlignment="1" applyProtection="1">
      <alignment horizontal="center" vertical="center" textRotation="90" wrapText="1"/>
      <protection hidden="1"/>
    </xf>
    <xf numFmtId="0" fontId="15" fillId="6" borderId="9" xfId="0" applyFont="1" applyFill="1" applyBorder="1" applyAlignment="1" applyProtection="1">
      <alignment horizontal="center" vertical="center" textRotation="90" wrapText="1"/>
    </xf>
    <xf numFmtId="0" fontId="17" fillId="0" borderId="14" xfId="0" applyFont="1" applyBorder="1" applyAlignment="1" applyProtection="1">
      <alignment horizontal="center" vertical="center" textRotation="90" wrapText="1"/>
      <protection hidden="1"/>
    </xf>
    <xf numFmtId="0" fontId="17" fillId="3" borderId="22" xfId="0" applyFont="1" applyFill="1" applyBorder="1" applyAlignment="1" applyProtection="1">
      <alignment horizontal="center" vertical="center" textRotation="90" wrapText="1"/>
    </xf>
    <xf numFmtId="0" fontId="17" fillId="0" borderId="23" xfId="0" applyFont="1" applyBorder="1" applyAlignment="1" applyProtection="1">
      <alignment horizontal="center" vertical="center"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0" fillId="0" borderId="0" xfId="0" applyFont="1" applyFill="1"/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hidden="1"/>
    </xf>
    <xf numFmtId="0" fontId="25" fillId="0" borderId="36" xfId="0" applyFont="1" applyFill="1" applyBorder="1" applyAlignment="1" applyProtection="1">
      <alignment horizontal="center"/>
      <protection locked="0"/>
    </xf>
    <xf numFmtId="0" fontId="26" fillId="0" borderId="36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5" xfId="0" applyFill="1" applyBorder="1" applyProtection="1">
      <protection locked="0"/>
    </xf>
    <xf numFmtId="0" fontId="10" fillId="0" borderId="36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171450</xdr:rowOff>
    </xdr:from>
    <xdr:to>
      <xdr:col>4</xdr:col>
      <xdr:colOff>180975</xdr:colOff>
      <xdr:row>1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019300" y="1952625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3"/>
  <sheetViews>
    <sheetView tabSelected="1" zoomScaleNormal="100" workbookViewId="0">
      <selection activeCell="B20" sqref="B20"/>
    </sheetView>
  </sheetViews>
  <sheetFormatPr defaultRowHeight="14.4"/>
  <cols>
    <col min="1" max="1" width="3.5546875" customWidth="1"/>
    <col min="2" max="2" width="13.33203125" customWidth="1"/>
    <col min="3" max="3" width="13.88671875" customWidth="1"/>
    <col min="4" max="4" width="4.5546875" customWidth="1"/>
    <col min="5" max="24" width="3.33203125" customWidth="1"/>
    <col min="25" max="25" width="5.88671875" customWidth="1"/>
    <col min="26" max="51" width="3.33203125" customWidth="1"/>
  </cols>
  <sheetData>
    <row r="1" spans="1:55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5" ht="17.399999999999999" thickBot="1">
      <c r="B2" s="4"/>
      <c r="C2" s="5"/>
      <c r="D2" s="6"/>
      <c r="E2" s="7"/>
      <c r="F2" s="8" t="s">
        <v>96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1"/>
      <c r="AA2" s="11"/>
      <c r="AB2" s="11"/>
      <c r="AC2" s="11"/>
      <c r="AD2" s="11"/>
      <c r="AE2" s="11"/>
      <c r="AF2" s="11"/>
      <c r="AG2" s="11"/>
      <c r="AH2" s="9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0"/>
      <c r="AY2" s="10"/>
      <c r="AZ2" s="10"/>
      <c r="BA2" s="10"/>
    </row>
    <row r="3" spans="1:55" ht="17.399999999999999" thickBot="1">
      <c r="A3" s="12"/>
      <c r="B3" s="4"/>
      <c r="C3" s="5"/>
      <c r="D3" s="6"/>
      <c r="E3" s="13"/>
      <c r="F3" s="14" t="s">
        <v>97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9"/>
      <c r="Z3" s="20"/>
      <c r="AA3" s="21" t="s">
        <v>0</v>
      </c>
      <c r="AB3" s="22"/>
      <c r="AC3" s="23"/>
      <c r="AD3" s="23"/>
      <c r="AE3" s="23"/>
      <c r="AF3" s="23"/>
      <c r="AG3" s="23"/>
      <c r="AH3" s="125"/>
      <c r="AI3" s="23"/>
      <c r="AJ3" s="24" t="s">
        <v>1</v>
      </c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6"/>
      <c r="AY3" s="27"/>
      <c r="AZ3" s="10"/>
      <c r="BA3" s="10"/>
    </row>
    <row r="4" spans="1:55">
      <c r="A4" s="28"/>
      <c r="B4" s="29"/>
      <c r="C4" s="29"/>
      <c r="D4" s="10"/>
      <c r="E4" s="30"/>
      <c r="F4" s="31" t="s">
        <v>2</v>
      </c>
      <c r="G4" s="32" t="s">
        <v>3</v>
      </c>
      <c r="H4" s="33"/>
      <c r="I4" s="34"/>
      <c r="J4" s="18" t="s">
        <v>4</v>
      </c>
      <c r="K4" s="35" t="s">
        <v>5</v>
      </c>
      <c r="L4" s="36"/>
      <c r="M4" s="37"/>
      <c r="N4" s="18" t="s">
        <v>6</v>
      </c>
      <c r="O4" s="38" t="s">
        <v>7</v>
      </c>
      <c r="P4" s="18"/>
      <c r="Q4" s="39"/>
      <c r="R4" s="35" t="s">
        <v>8</v>
      </c>
      <c r="S4" s="35"/>
      <c r="T4" s="36"/>
      <c r="U4" s="39" t="s">
        <v>9</v>
      </c>
      <c r="V4" s="40"/>
      <c r="W4" s="39" t="s">
        <v>10</v>
      </c>
      <c r="X4" s="40"/>
      <c r="Y4" s="41"/>
      <c r="Z4" s="42"/>
      <c r="AA4" s="43" t="s">
        <v>11</v>
      </c>
      <c r="AB4" s="44"/>
      <c r="AC4" s="43" t="s">
        <v>4</v>
      </c>
      <c r="AD4" s="44"/>
      <c r="AE4" s="43" t="s">
        <v>12</v>
      </c>
      <c r="AF4" s="44"/>
      <c r="AG4" s="45" t="s">
        <v>13</v>
      </c>
      <c r="AH4" s="44"/>
      <c r="AI4" s="45"/>
      <c r="AJ4" s="46" t="s">
        <v>11</v>
      </c>
      <c r="AK4" s="44"/>
      <c r="AL4" s="46" t="s">
        <v>4</v>
      </c>
      <c r="AM4" s="44"/>
      <c r="AN4" s="46" t="s">
        <v>14</v>
      </c>
      <c r="AO4" s="44"/>
      <c r="AP4" s="46" t="s">
        <v>15</v>
      </c>
      <c r="AQ4" s="44"/>
      <c r="AR4" s="47" t="s">
        <v>16</v>
      </c>
      <c r="AS4" s="48"/>
      <c r="AT4" s="47" t="s">
        <v>17</v>
      </c>
      <c r="AU4" s="48"/>
      <c r="AV4" s="47" t="s">
        <v>18</v>
      </c>
      <c r="AW4" s="48"/>
      <c r="AX4" s="49" t="s">
        <v>19</v>
      </c>
      <c r="AY4" s="50"/>
      <c r="AZ4" s="28"/>
      <c r="BA4" s="28"/>
    </row>
    <row r="5" spans="1:55" ht="15" thickBot="1">
      <c r="A5" s="10"/>
      <c r="B5" s="29" t="s">
        <v>98</v>
      </c>
      <c r="C5" s="29"/>
      <c r="D5" s="51"/>
      <c r="E5" s="128" t="s">
        <v>20</v>
      </c>
      <c r="F5" s="128"/>
      <c r="G5" s="52" t="s">
        <v>21</v>
      </c>
      <c r="H5" s="53"/>
      <c r="I5" s="129" t="s">
        <v>22</v>
      </c>
      <c r="J5" s="129"/>
      <c r="K5" s="130" t="s">
        <v>23</v>
      </c>
      <c r="L5" s="130"/>
      <c r="M5" s="54" t="s">
        <v>24</v>
      </c>
      <c r="N5" s="55"/>
      <c r="O5" s="131" t="s">
        <v>25</v>
      </c>
      <c r="P5" s="131"/>
      <c r="Q5" s="129" t="s">
        <v>26</v>
      </c>
      <c r="R5" s="129"/>
      <c r="S5" s="129"/>
      <c r="T5" s="129"/>
      <c r="U5" s="131" t="s">
        <v>27</v>
      </c>
      <c r="V5" s="131"/>
      <c r="W5" s="127" t="s">
        <v>28</v>
      </c>
      <c r="X5" s="127"/>
      <c r="Y5" s="56"/>
      <c r="Z5" s="57"/>
      <c r="AA5" s="58"/>
      <c r="AB5" s="59"/>
      <c r="AC5" s="58"/>
      <c r="AD5" s="59"/>
      <c r="AE5" s="58"/>
      <c r="AF5" s="59"/>
      <c r="AG5" s="60"/>
      <c r="AH5" s="59"/>
      <c r="AI5" s="60"/>
      <c r="AJ5" s="58"/>
      <c r="AK5" s="59"/>
      <c r="AL5" s="58"/>
      <c r="AM5" s="59" t="s">
        <v>29</v>
      </c>
      <c r="AN5" s="59"/>
      <c r="AO5" s="59"/>
      <c r="AP5" s="59"/>
      <c r="AQ5" s="59"/>
      <c r="AR5" s="59"/>
      <c r="AS5" s="59"/>
      <c r="AT5" s="60"/>
      <c r="AU5" s="60"/>
      <c r="AV5" s="60"/>
      <c r="AW5" s="59"/>
      <c r="AX5" s="61"/>
      <c r="AY5" s="62"/>
      <c r="AZ5" s="10"/>
      <c r="BA5" s="10"/>
    </row>
    <row r="6" spans="1:55" ht="145.5" customHeight="1">
      <c r="A6" s="63" t="s">
        <v>30</v>
      </c>
      <c r="B6" s="64" t="s">
        <v>31</v>
      </c>
      <c r="C6" s="64" t="s">
        <v>32</v>
      </c>
      <c r="D6" s="65" t="s">
        <v>33</v>
      </c>
      <c r="E6" s="66" t="s">
        <v>34</v>
      </c>
      <c r="F6" s="67" t="s">
        <v>35</v>
      </c>
      <c r="G6" s="66" t="s">
        <v>34</v>
      </c>
      <c r="H6" s="68" t="s">
        <v>36</v>
      </c>
      <c r="I6" s="69" t="s">
        <v>37</v>
      </c>
      <c r="J6" s="70" t="s">
        <v>38</v>
      </c>
      <c r="K6" s="66" t="s">
        <v>34</v>
      </c>
      <c r="L6" s="68" t="s">
        <v>39</v>
      </c>
      <c r="M6" s="69" t="s">
        <v>40</v>
      </c>
      <c r="N6" s="71" t="s">
        <v>41</v>
      </c>
      <c r="O6" s="69" t="s">
        <v>42</v>
      </c>
      <c r="P6" s="71" t="s">
        <v>43</v>
      </c>
      <c r="Q6" s="66" t="s">
        <v>44</v>
      </c>
      <c r="R6" s="68" t="s">
        <v>45</v>
      </c>
      <c r="S6" s="66" t="s">
        <v>44</v>
      </c>
      <c r="T6" s="68" t="s">
        <v>46</v>
      </c>
      <c r="U6" s="66" t="s">
        <v>44</v>
      </c>
      <c r="V6" s="68" t="s">
        <v>47</v>
      </c>
      <c r="W6" s="69" t="s">
        <v>48</v>
      </c>
      <c r="X6" s="72" t="s">
        <v>49</v>
      </c>
      <c r="Y6" s="73" t="s">
        <v>50</v>
      </c>
      <c r="Z6" s="74" t="s">
        <v>48</v>
      </c>
      <c r="AA6" s="75" t="s">
        <v>51</v>
      </c>
      <c r="AB6" s="66" t="s">
        <v>52</v>
      </c>
      <c r="AC6" s="68" t="s">
        <v>53</v>
      </c>
      <c r="AD6" s="66" t="s">
        <v>54</v>
      </c>
      <c r="AE6" s="68" t="s">
        <v>55</v>
      </c>
      <c r="AF6" s="76" t="s">
        <v>48</v>
      </c>
      <c r="AG6" s="77" t="s">
        <v>56</v>
      </c>
      <c r="AH6" s="78" t="s">
        <v>57</v>
      </c>
      <c r="AI6" s="76" t="s">
        <v>58</v>
      </c>
      <c r="AJ6" s="68" t="s">
        <v>59</v>
      </c>
      <c r="AK6" s="76" t="s">
        <v>48</v>
      </c>
      <c r="AL6" s="68" t="s">
        <v>60</v>
      </c>
      <c r="AM6" s="69" t="s">
        <v>61</v>
      </c>
      <c r="AN6" s="68" t="s">
        <v>62</v>
      </c>
      <c r="AO6" s="69" t="s">
        <v>63</v>
      </c>
      <c r="AP6" s="68" t="s">
        <v>64</v>
      </c>
      <c r="AQ6" s="69" t="s">
        <v>65</v>
      </c>
      <c r="AR6" s="68" t="s">
        <v>66</v>
      </c>
      <c r="AS6" s="69" t="s">
        <v>67</v>
      </c>
      <c r="AT6" s="68" t="s">
        <v>68</v>
      </c>
      <c r="AU6" s="76" t="s">
        <v>48</v>
      </c>
      <c r="AV6" s="68" t="s">
        <v>69</v>
      </c>
      <c r="AW6" s="76" t="s">
        <v>70</v>
      </c>
      <c r="AX6" s="79" t="s">
        <v>71</v>
      </c>
      <c r="AY6" s="80" t="s">
        <v>72</v>
      </c>
      <c r="AZ6" s="81" t="s">
        <v>73</v>
      </c>
      <c r="BA6" s="82" t="s">
        <v>74</v>
      </c>
      <c r="BC6" s="83"/>
    </row>
    <row r="7" spans="1:55" ht="18" thickBot="1">
      <c r="A7" s="84"/>
      <c r="B7" s="85"/>
      <c r="C7" s="85"/>
      <c r="D7" s="86"/>
      <c r="E7" s="87"/>
      <c r="F7" s="88" t="s">
        <v>75</v>
      </c>
      <c r="G7" s="89"/>
      <c r="H7" s="90" t="s">
        <v>75</v>
      </c>
      <c r="I7" s="91"/>
      <c r="J7" s="92" t="s">
        <v>76</v>
      </c>
      <c r="K7" s="91"/>
      <c r="L7" s="93" t="s">
        <v>77</v>
      </c>
      <c r="M7" s="91"/>
      <c r="N7" s="94" t="s">
        <v>76</v>
      </c>
      <c r="O7" s="91"/>
      <c r="P7" s="93" t="s">
        <v>77</v>
      </c>
      <c r="Q7" s="91"/>
      <c r="R7" s="93" t="s">
        <v>78</v>
      </c>
      <c r="S7" s="91"/>
      <c r="T7" s="93" t="s">
        <v>77</v>
      </c>
      <c r="U7" s="91"/>
      <c r="V7" s="93" t="s">
        <v>79</v>
      </c>
      <c r="W7" s="91"/>
      <c r="X7" s="95" t="s">
        <v>80</v>
      </c>
      <c r="Y7" s="96"/>
      <c r="Z7" s="97"/>
      <c r="AA7" s="90" t="s">
        <v>81</v>
      </c>
      <c r="AB7" s="89"/>
      <c r="AC7" s="93" t="s">
        <v>82</v>
      </c>
      <c r="AD7" s="91"/>
      <c r="AE7" s="93" t="s">
        <v>77</v>
      </c>
      <c r="AF7" s="98"/>
      <c r="AG7" s="95" t="s">
        <v>81</v>
      </c>
      <c r="AH7" s="99"/>
      <c r="AI7" s="97"/>
      <c r="AJ7" s="90" t="s">
        <v>83</v>
      </c>
      <c r="AK7" s="89"/>
      <c r="AL7" s="93" t="s">
        <v>84</v>
      </c>
      <c r="AM7" s="91"/>
      <c r="AN7" s="93" t="s">
        <v>85</v>
      </c>
      <c r="AO7" s="91"/>
      <c r="AP7" s="93" t="s">
        <v>77</v>
      </c>
      <c r="AQ7" s="91"/>
      <c r="AR7" s="93" t="s">
        <v>86</v>
      </c>
      <c r="AS7" s="91"/>
      <c r="AT7" s="93" t="s">
        <v>85</v>
      </c>
      <c r="AU7" s="91"/>
      <c r="AV7" s="93" t="s">
        <v>87</v>
      </c>
      <c r="AW7" s="98"/>
      <c r="AX7" s="95" t="s">
        <v>88</v>
      </c>
      <c r="AY7" s="100"/>
      <c r="AZ7" s="101"/>
      <c r="BA7" s="102"/>
    </row>
    <row r="8" spans="1:55">
      <c r="A8" s="103">
        <v>1</v>
      </c>
      <c r="B8" s="104" t="s">
        <v>99</v>
      </c>
      <c r="C8" s="104" t="s">
        <v>100</v>
      </c>
      <c r="D8" s="105"/>
      <c r="E8" s="106">
        <v>32</v>
      </c>
      <c r="F8" s="107">
        <f t="shared" ref="F8" si="0">E8*6</f>
        <v>192</v>
      </c>
      <c r="G8" s="108">
        <v>0</v>
      </c>
      <c r="H8" s="107">
        <f t="shared" ref="H8" si="1">G8*6</f>
        <v>0</v>
      </c>
      <c r="I8" s="109">
        <v>3</v>
      </c>
      <c r="J8" s="110">
        <f t="shared" ref="J8" si="2">IF(I8&lt;=4,I8*3,12+(I8-4)*3*2/3)</f>
        <v>9</v>
      </c>
      <c r="K8" s="108"/>
      <c r="L8" s="107">
        <f t="shared" ref="L8" si="3">K8*3</f>
        <v>0</v>
      </c>
      <c r="M8" s="108"/>
      <c r="N8" s="107">
        <f t="shared" ref="N8" si="4">IF(M8&lt;=4,M8*3,12+(M8-4)*3*2/3)</f>
        <v>0</v>
      </c>
      <c r="O8" s="108"/>
      <c r="P8" s="107">
        <f t="shared" ref="P8" si="5">O8*3</f>
        <v>0</v>
      </c>
      <c r="Q8" s="108">
        <v>5</v>
      </c>
      <c r="R8" s="107">
        <f t="shared" ref="R8" si="6">IF(Q8&gt;10,20,Q8*2)</f>
        <v>10</v>
      </c>
      <c r="S8" s="108">
        <v>18</v>
      </c>
      <c r="T8" s="107">
        <f t="shared" ref="T8" si="7">S8*3</f>
        <v>54</v>
      </c>
      <c r="U8" s="108">
        <v>0</v>
      </c>
      <c r="V8" s="111">
        <f t="shared" ref="V8" si="8">U8</f>
        <v>0</v>
      </c>
      <c r="W8" s="108" t="s">
        <v>89</v>
      </c>
      <c r="X8" s="107">
        <f t="shared" ref="X8" si="9">IF(W8="si",10,0)</f>
        <v>10</v>
      </c>
      <c r="Y8" s="112">
        <f t="shared" ref="Y8" si="10">F8+H8+J8+L8+N8+P8+R8+T8+V8+X8</f>
        <v>275</v>
      </c>
      <c r="Z8" s="106" t="s">
        <v>89</v>
      </c>
      <c r="AA8" s="107">
        <f t="shared" ref="AA8" si="11">IF(Z8="si",6,0)</f>
        <v>6</v>
      </c>
      <c r="AB8" s="108"/>
      <c r="AC8" s="107">
        <f t="shared" ref="AC8" si="12">AB8*4</f>
        <v>0</v>
      </c>
      <c r="AD8" s="108"/>
      <c r="AE8" s="107">
        <f t="shared" ref="AE8" si="13">AD8*3</f>
        <v>0</v>
      </c>
      <c r="AF8" s="108"/>
      <c r="AG8" s="113">
        <f t="shared" ref="AG8" si="14">IF(AF8="si",6,0)</f>
        <v>0</v>
      </c>
      <c r="AH8" s="114">
        <f t="shared" ref="AH8" si="15">AA8+AC8+AE8+AG8</f>
        <v>6</v>
      </c>
      <c r="AI8" s="106"/>
      <c r="AJ8" s="107">
        <f t="shared" ref="AJ8" si="16">AI8*3</f>
        <v>0</v>
      </c>
      <c r="AK8" s="108" t="s">
        <v>89</v>
      </c>
      <c r="AL8" s="115">
        <f t="shared" ref="AL8" si="17">IF(AK8="si",12,0)</f>
        <v>12</v>
      </c>
      <c r="AM8" s="108"/>
      <c r="AN8" s="107">
        <f t="shared" ref="AN8" si="18">AM8*5</f>
        <v>0</v>
      </c>
      <c r="AO8" s="108"/>
      <c r="AP8" s="107">
        <f t="shared" ref="AP8" si="19">AO8*3</f>
        <v>0</v>
      </c>
      <c r="AQ8" s="108"/>
      <c r="AR8" s="107">
        <f t="shared" ref="AR8" si="20">AQ8</f>
        <v>0</v>
      </c>
      <c r="AS8" s="108"/>
      <c r="AT8" s="107">
        <f t="shared" ref="AT8" si="21">AS8*5</f>
        <v>0</v>
      </c>
      <c r="AU8" s="108"/>
      <c r="AV8" s="107">
        <f t="shared" ref="AV8" si="22">IF(AU8="si",5,0)</f>
        <v>0</v>
      </c>
      <c r="AW8" s="108">
        <v>3</v>
      </c>
      <c r="AX8" s="115">
        <f t="shared" ref="AX8" si="23">AW8*1</f>
        <v>3</v>
      </c>
      <c r="AY8" s="116">
        <f t="shared" ref="AY8" si="24">AJ8+AL8+AX8+IF(AN8+AP8+AR8+AT8+AV8&gt;10,10,AN8+AP8+AR8+AT8+AV8)</f>
        <v>15</v>
      </c>
      <c r="AZ8" s="117">
        <f t="shared" ref="AZ8" si="25">Y8+AH8+AY8</f>
        <v>296</v>
      </c>
      <c r="BA8" s="119"/>
      <c r="BB8" s="1"/>
      <c r="BC8" s="1"/>
    </row>
    <row r="9" spans="1:55">
      <c r="A9" s="103">
        <v>2</v>
      </c>
      <c r="B9" s="104" t="s">
        <v>101</v>
      </c>
      <c r="C9" s="104" t="s">
        <v>102</v>
      </c>
      <c r="D9" s="105"/>
      <c r="E9" s="106">
        <v>14</v>
      </c>
      <c r="F9" s="107">
        <f t="shared" ref="F9:F14" si="26">E9*6</f>
        <v>84</v>
      </c>
      <c r="G9" s="108"/>
      <c r="H9" s="107">
        <f t="shared" ref="H9:H14" si="27">G9*6</f>
        <v>0</v>
      </c>
      <c r="I9" s="109">
        <v>4</v>
      </c>
      <c r="J9" s="110">
        <f>IF(I9&lt;=4,I9*3,12+(I9-4)*3*2/3)</f>
        <v>12</v>
      </c>
      <c r="K9" s="108"/>
      <c r="L9" s="107">
        <f t="shared" ref="L9:L14" si="28">K9*3</f>
        <v>0</v>
      </c>
      <c r="M9" s="108"/>
      <c r="N9" s="107">
        <f t="shared" ref="N9:N14" si="29">IF(M9&lt;=4,M9*3,12+(M9-4)*3*2/3)</f>
        <v>0</v>
      </c>
      <c r="O9" s="108">
        <v>15</v>
      </c>
      <c r="P9" s="107">
        <f t="shared" ref="P9:P14" si="30">O9*3</f>
        <v>45</v>
      </c>
      <c r="Q9" s="108">
        <v>5</v>
      </c>
      <c r="R9" s="107">
        <f t="shared" ref="R9:R14" si="31">IF(Q9&gt;10,20,Q9*2)</f>
        <v>10</v>
      </c>
      <c r="S9" s="108">
        <v>9</v>
      </c>
      <c r="T9" s="107">
        <f t="shared" ref="T9:T14" si="32">S9*3</f>
        <v>27</v>
      </c>
      <c r="U9" s="108">
        <v>0</v>
      </c>
      <c r="V9" s="111">
        <f t="shared" ref="V9:V14" si="33">U9</f>
        <v>0</v>
      </c>
      <c r="W9" s="108"/>
      <c r="X9" s="107">
        <f t="shared" ref="X9:X14" si="34">IF(W9="si",10,0)</f>
        <v>0</v>
      </c>
      <c r="Y9" s="112">
        <f>F9+H9+J9+L9+N9+P9+R9+T9+V9+X9</f>
        <v>178</v>
      </c>
      <c r="Z9" s="106" t="s">
        <v>89</v>
      </c>
      <c r="AA9" s="107">
        <f t="shared" ref="AA9:AA14" si="35">IF(Z9="si",6,0)</f>
        <v>6</v>
      </c>
      <c r="AB9" s="108"/>
      <c r="AC9" s="107">
        <f t="shared" ref="AC9:AC14" si="36">AB9*4</f>
        <v>0</v>
      </c>
      <c r="AD9" s="108"/>
      <c r="AE9" s="107">
        <f>AD9*3</f>
        <v>0</v>
      </c>
      <c r="AF9" s="108"/>
      <c r="AG9" s="113">
        <f t="shared" ref="AG9:AG14" si="37">IF(AF9="si",6,0)</f>
        <v>0</v>
      </c>
      <c r="AH9" s="114">
        <f t="shared" ref="AH9:AH12" si="38">AA9+AC9+AE9+AG9</f>
        <v>6</v>
      </c>
      <c r="AI9" s="106"/>
      <c r="AJ9" s="107">
        <f t="shared" ref="AJ9:AJ14" si="39">AI9*3</f>
        <v>0</v>
      </c>
      <c r="AK9" s="108" t="s">
        <v>89</v>
      </c>
      <c r="AL9" s="115">
        <f t="shared" ref="AL9:AL14" si="40">IF(AK9="si",12,0)</f>
        <v>12</v>
      </c>
      <c r="AM9" s="108"/>
      <c r="AN9" s="107">
        <f t="shared" ref="AN9:AN14" si="41">AM9*5</f>
        <v>0</v>
      </c>
      <c r="AO9" s="108"/>
      <c r="AP9" s="107">
        <f t="shared" ref="AP9:AP14" si="42">AO9*3</f>
        <v>0</v>
      </c>
      <c r="AQ9" s="108">
        <v>0</v>
      </c>
      <c r="AR9" s="107">
        <f t="shared" ref="AR9:AR14" si="43">AQ9</f>
        <v>0</v>
      </c>
      <c r="AS9" s="108"/>
      <c r="AT9" s="107">
        <f t="shared" ref="AT9:AT14" si="44">AS9*5</f>
        <v>0</v>
      </c>
      <c r="AU9" s="108"/>
      <c r="AV9" s="107">
        <f t="shared" ref="AV9:AV14" si="45">IF(AU9="si",5,0)</f>
        <v>0</v>
      </c>
      <c r="AW9" s="108">
        <v>0</v>
      </c>
      <c r="AX9" s="115">
        <f t="shared" ref="AX9:AX14" si="46">AW9*1</f>
        <v>0</v>
      </c>
      <c r="AY9" s="116">
        <f t="shared" ref="AY9:AY12" si="47">AJ9+AL9+AX9+IF(AN9+AP9+AR9+AT9+AV9&gt;10,10,AN9+AP9+AR9+AT9+AV9)</f>
        <v>12</v>
      </c>
      <c r="AZ9" s="117">
        <f t="shared" ref="AZ9:AZ14" si="48">Y9+AH9+AY9</f>
        <v>196</v>
      </c>
      <c r="BA9" s="119"/>
      <c r="BB9" s="1"/>
      <c r="BC9" s="1"/>
    </row>
    <row r="10" spans="1:55">
      <c r="A10" s="103">
        <v>3</v>
      </c>
      <c r="B10" s="103" t="s">
        <v>103</v>
      </c>
      <c r="C10" s="104" t="s">
        <v>104</v>
      </c>
      <c r="D10" s="105"/>
      <c r="E10" s="106">
        <v>13</v>
      </c>
      <c r="F10" s="107">
        <f t="shared" si="26"/>
        <v>78</v>
      </c>
      <c r="G10" s="108">
        <v>1</v>
      </c>
      <c r="H10" s="107">
        <f t="shared" si="27"/>
        <v>6</v>
      </c>
      <c r="I10" s="109">
        <v>2</v>
      </c>
      <c r="J10" s="110">
        <f>IF(I10&lt;=4,I10*3,12+(I10-4)*3*2/3)</f>
        <v>6</v>
      </c>
      <c r="K10" s="108"/>
      <c r="L10" s="107">
        <f t="shared" si="28"/>
        <v>0</v>
      </c>
      <c r="M10" s="108"/>
      <c r="N10" s="107">
        <f t="shared" si="29"/>
        <v>0</v>
      </c>
      <c r="O10" s="108"/>
      <c r="P10" s="107">
        <f t="shared" si="30"/>
        <v>0</v>
      </c>
      <c r="Q10" s="108">
        <v>5</v>
      </c>
      <c r="R10" s="107">
        <f t="shared" si="31"/>
        <v>10</v>
      </c>
      <c r="S10" s="108">
        <v>6</v>
      </c>
      <c r="T10" s="107">
        <f t="shared" si="32"/>
        <v>18</v>
      </c>
      <c r="U10" s="108"/>
      <c r="V10" s="111">
        <f t="shared" si="33"/>
        <v>0</v>
      </c>
      <c r="W10" s="108"/>
      <c r="X10" s="107">
        <f t="shared" si="34"/>
        <v>0</v>
      </c>
      <c r="Y10" s="112">
        <f>F10+H10+J10+L10+N10+P10+R10+T10+V10+X10</f>
        <v>118</v>
      </c>
      <c r="Z10" s="106" t="s">
        <v>89</v>
      </c>
      <c r="AA10" s="107">
        <f t="shared" si="35"/>
        <v>6</v>
      </c>
      <c r="AB10" s="108"/>
      <c r="AC10" s="107">
        <f t="shared" si="36"/>
        <v>0</v>
      </c>
      <c r="AD10" s="108">
        <v>1</v>
      </c>
      <c r="AE10" s="107">
        <f>AD10*3</f>
        <v>3</v>
      </c>
      <c r="AF10" s="108"/>
      <c r="AG10" s="113">
        <f t="shared" si="37"/>
        <v>0</v>
      </c>
      <c r="AH10" s="114">
        <f t="shared" si="38"/>
        <v>9</v>
      </c>
      <c r="AI10" s="106"/>
      <c r="AJ10" s="107">
        <f t="shared" si="39"/>
        <v>0</v>
      </c>
      <c r="AK10" s="108" t="s">
        <v>89</v>
      </c>
      <c r="AL10" s="115">
        <f t="shared" si="40"/>
        <v>12</v>
      </c>
      <c r="AM10" s="108"/>
      <c r="AN10" s="107">
        <f t="shared" si="41"/>
        <v>0</v>
      </c>
      <c r="AO10" s="108"/>
      <c r="AP10" s="107">
        <f t="shared" si="42"/>
        <v>0</v>
      </c>
      <c r="AQ10" s="108">
        <v>2</v>
      </c>
      <c r="AR10" s="107">
        <f t="shared" si="43"/>
        <v>2</v>
      </c>
      <c r="AS10" s="108"/>
      <c r="AT10" s="107">
        <f t="shared" si="44"/>
        <v>0</v>
      </c>
      <c r="AU10" s="108"/>
      <c r="AV10" s="107">
        <f t="shared" si="45"/>
        <v>0</v>
      </c>
      <c r="AW10" s="108"/>
      <c r="AX10" s="115">
        <f t="shared" si="46"/>
        <v>0</v>
      </c>
      <c r="AY10" s="116">
        <f t="shared" si="47"/>
        <v>14</v>
      </c>
      <c r="AZ10" s="117">
        <f t="shared" si="48"/>
        <v>141</v>
      </c>
      <c r="BA10" s="119"/>
      <c r="BB10" s="1"/>
      <c r="BC10" s="1"/>
    </row>
    <row r="11" spans="1:55">
      <c r="A11" s="103">
        <v>4</v>
      </c>
      <c r="B11" s="104" t="s">
        <v>105</v>
      </c>
      <c r="C11" s="104" t="s">
        <v>102</v>
      </c>
      <c r="D11" s="105"/>
      <c r="E11" s="106">
        <v>13</v>
      </c>
      <c r="F11" s="107">
        <f t="shared" si="26"/>
        <v>78</v>
      </c>
      <c r="G11" s="108"/>
      <c r="H11" s="107">
        <f t="shared" si="27"/>
        <v>0</v>
      </c>
      <c r="I11" s="109"/>
      <c r="J11" s="110">
        <f>IF(I11&lt;=4,I11*3,12+(I11-4)*3*2/3)</f>
        <v>0</v>
      </c>
      <c r="K11" s="108"/>
      <c r="L11" s="107">
        <f t="shared" si="28"/>
        <v>0</v>
      </c>
      <c r="M11" s="108"/>
      <c r="N11" s="107">
        <f t="shared" si="29"/>
        <v>0</v>
      </c>
      <c r="O11" s="108"/>
      <c r="P11" s="107">
        <f t="shared" si="30"/>
        <v>0</v>
      </c>
      <c r="Q11" s="108">
        <v>5</v>
      </c>
      <c r="R11" s="107">
        <f t="shared" si="31"/>
        <v>10</v>
      </c>
      <c r="S11" s="108">
        <v>1</v>
      </c>
      <c r="T11" s="107">
        <f t="shared" si="32"/>
        <v>3</v>
      </c>
      <c r="U11" s="108"/>
      <c r="V11" s="111">
        <f t="shared" si="33"/>
        <v>0</v>
      </c>
      <c r="W11" s="108"/>
      <c r="X11" s="107">
        <f t="shared" si="34"/>
        <v>0</v>
      </c>
      <c r="Y11" s="112">
        <f>F11+H11+J11+L11+N11+P11+R11+T11+V11+X11</f>
        <v>91</v>
      </c>
      <c r="Z11" s="106" t="s">
        <v>89</v>
      </c>
      <c r="AA11" s="107">
        <f t="shared" si="35"/>
        <v>6</v>
      </c>
      <c r="AB11" s="108"/>
      <c r="AC11" s="107">
        <f t="shared" si="36"/>
        <v>0</v>
      </c>
      <c r="AD11" s="108"/>
      <c r="AE11" s="107">
        <f>AD11*3</f>
        <v>0</v>
      </c>
      <c r="AF11" s="108"/>
      <c r="AG11" s="113">
        <f t="shared" si="37"/>
        <v>0</v>
      </c>
      <c r="AH11" s="114">
        <f t="shared" si="38"/>
        <v>6</v>
      </c>
      <c r="AI11" s="106"/>
      <c r="AJ11" s="107">
        <f t="shared" si="39"/>
        <v>0</v>
      </c>
      <c r="AK11" s="108" t="s">
        <v>89</v>
      </c>
      <c r="AL11" s="115">
        <f t="shared" si="40"/>
        <v>12</v>
      </c>
      <c r="AM11" s="108"/>
      <c r="AN11" s="107">
        <f t="shared" si="41"/>
        <v>0</v>
      </c>
      <c r="AO11" s="108"/>
      <c r="AP11" s="107">
        <f t="shared" si="42"/>
        <v>0</v>
      </c>
      <c r="AQ11" s="108"/>
      <c r="AR11" s="107">
        <f t="shared" si="43"/>
        <v>0</v>
      </c>
      <c r="AS11" s="108"/>
      <c r="AT11" s="107">
        <f t="shared" si="44"/>
        <v>0</v>
      </c>
      <c r="AU11" s="108" t="s">
        <v>89</v>
      </c>
      <c r="AV11" s="107">
        <f t="shared" si="45"/>
        <v>5</v>
      </c>
      <c r="AW11" s="108"/>
      <c r="AX11" s="115">
        <f t="shared" si="46"/>
        <v>0</v>
      </c>
      <c r="AY11" s="116">
        <f t="shared" si="47"/>
        <v>17</v>
      </c>
      <c r="AZ11" s="117">
        <f t="shared" si="48"/>
        <v>114</v>
      </c>
      <c r="BA11" s="118"/>
      <c r="BB11" s="1"/>
      <c r="BC11" s="1"/>
    </row>
    <row r="12" spans="1:55">
      <c r="A12" s="103">
        <v>5</v>
      </c>
      <c r="B12" s="103" t="s">
        <v>106</v>
      </c>
      <c r="C12" s="104" t="s">
        <v>107</v>
      </c>
      <c r="D12" s="105"/>
      <c r="E12" s="106">
        <v>6</v>
      </c>
      <c r="F12" s="107">
        <f t="shared" si="26"/>
        <v>36</v>
      </c>
      <c r="G12" s="108"/>
      <c r="H12" s="107">
        <f t="shared" si="27"/>
        <v>0</v>
      </c>
      <c r="I12" s="109">
        <v>2</v>
      </c>
      <c r="J12" s="110">
        <f>IF(I12&lt;=4,I12*3,12+(I12-4)*3*2/3)</f>
        <v>6</v>
      </c>
      <c r="K12" s="108"/>
      <c r="L12" s="107">
        <f t="shared" si="28"/>
        <v>0</v>
      </c>
      <c r="M12" s="108"/>
      <c r="N12" s="107">
        <f t="shared" si="29"/>
        <v>0</v>
      </c>
      <c r="O12" s="108"/>
      <c r="P12" s="107">
        <f t="shared" si="30"/>
        <v>0</v>
      </c>
      <c r="Q12" s="108">
        <v>3</v>
      </c>
      <c r="R12" s="107">
        <f t="shared" si="31"/>
        <v>6</v>
      </c>
      <c r="S12" s="108"/>
      <c r="T12" s="107">
        <f t="shared" si="32"/>
        <v>0</v>
      </c>
      <c r="U12" s="108"/>
      <c r="V12" s="111">
        <f t="shared" si="33"/>
        <v>0</v>
      </c>
      <c r="W12" s="108"/>
      <c r="X12" s="107">
        <f t="shared" si="34"/>
        <v>0</v>
      </c>
      <c r="Y12" s="112">
        <f>F12+H12+J12+L12+N12+P12+R12+T12+V12+X12</f>
        <v>48</v>
      </c>
      <c r="Z12" s="106"/>
      <c r="AA12" s="107">
        <f t="shared" si="35"/>
        <v>0</v>
      </c>
      <c r="AB12" s="108">
        <v>2</v>
      </c>
      <c r="AC12" s="107">
        <f t="shared" si="36"/>
        <v>8</v>
      </c>
      <c r="AD12" s="108"/>
      <c r="AE12" s="107">
        <f>AD12*3</f>
        <v>0</v>
      </c>
      <c r="AF12" s="108"/>
      <c r="AG12" s="113">
        <f t="shared" si="37"/>
        <v>0</v>
      </c>
      <c r="AH12" s="114">
        <f t="shared" si="38"/>
        <v>8</v>
      </c>
      <c r="AI12" s="106"/>
      <c r="AJ12" s="107">
        <f t="shared" si="39"/>
        <v>0</v>
      </c>
      <c r="AK12" s="108"/>
      <c r="AL12" s="115">
        <f t="shared" si="40"/>
        <v>0</v>
      </c>
      <c r="AM12" s="108"/>
      <c r="AN12" s="107">
        <f t="shared" si="41"/>
        <v>0</v>
      </c>
      <c r="AO12" s="108"/>
      <c r="AP12" s="107">
        <f t="shared" si="42"/>
        <v>0</v>
      </c>
      <c r="AQ12" s="108">
        <v>3</v>
      </c>
      <c r="AR12" s="107">
        <f t="shared" si="43"/>
        <v>3</v>
      </c>
      <c r="AS12" s="108"/>
      <c r="AT12" s="107">
        <f t="shared" si="44"/>
        <v>0</v>
      </c>
      <c r="AU12" s="108"/>
      <c r="AV12" s="107">
        <f t="shared" si="45"/>
        <v>0</v>
      </c>
      <c r="AW12" s="108"/>
      <c r="AX12" s="115">
        <f t="shared" si="46"/>
        <v>0</v>
      </c>
      <c r="AY12" s="116">
        <f t="shared" si="47"/>
        <v>3</v>
      </c>
      <c r="AZ12" s="117">
        <f t="shared" si="48"/>
        <v>59</v>
      </c>
      <c r="BA12" s="118"/>
      <c r="BB12" s="1"/>
      <c r="BC12" s="1"/>
    </row>
    <row r="13" spans="1:55">
      <c r="A13" s="103">
        <v>6</v>
      </c>
      <c r="B13" s="104" t="s">
        <v>109</v>
      </c>
      <c r="C13" s="104" t="s">
        <v>110</v>
      </c>
      <c r="D13" s="105"/>
      <c r="E13" s="106">
        <v>1</v>
      </c>
      <c r="F13" s="107">
        <f>E13*6</f>
        <v>6</v>
      </c>
      <c r="G13" s="108"/>
      <c r="H13" s="107">
        <f>G13*6</f>
        <v>0</v>
      </c>
      <c r="I13" s="109">
        <v>5</v>
      </c>
      <c r="J13" s="110">
        <f>IF(I13&lt;=4,I13*3,12+(I13-4)*3*2/3)</f>
        <v>14</v>
      </c>
      <c r="K13" s="108"/>
      <c r="L13" s="107">
        <f>K13*3</f>
        <v>0</v>
      </c>
      <c r="M13" s="108"/>
      <c r="N13" s="107">
        <f>IF(M13&lt;=4,M13*3,12+(M13-4)*3*2/3)</f>
        <v>0</v>
      </c>
      <c r="O13" s="108"/>
      <c r="P13" s="107">
        <f>O13*3</f>
        <v>0</v>
      </c>
      <c r="Q13" s="108">
        <v>0</v>
      </c>
      <c r="R13" s="107">
        <f>IF(Q13&gt;10,20,Q13*2)</f>
        <v>0</v>
      </c>
      <c r="S13" s="108"/>
      <c r="T13" s="107">
        <f>S13*3</f>
        <v>0</v>
      </c>
      <c r="U13" s="108"/>
      <c r="V13" s="111">
        <f>U13</f>
        <v>0</v>
      </c>
      <c r="W13" s="108"/>
      <c r="X13" s="107">
        <f>IF(W13="si",10,0)</f>
        <v>0</v>
      </c>
      <c r="Y13" s="112">
        <f>F13+H13+J13+L13+N13+P13+R13+T13+V13+X13</f>
        <v>20</v>
      </c>
      <c r="Z13" s="106"/>
      <c r="AA13" s="107">
        <f>IF(Z13="si",6,0)</f>
        <v>0</v>
      </c>
      <c r="AB13" s="108">
        <v>1</v>
      </c>
      <c r="AC13" s="107">
        <f>AB13*4</f>
        <v>4</v>
      </c>
      <c r="AD13" s="108"/>
      <c r="AE13" s="107"/>
      <c r="AF13" s="108"/>
      <c r="AG13" s="113">
        <f>IF(AF13="si",6,0)</f>
        <v>0</v>
      </c>
      <c r="AH13" s="114">
        <f>AA13+AC13+AE13+AG13</f>
        <v>4</v>
      </c>
      <c r="AI13" s="106"/>
      <c r="AJ13" s="107">
        <f>AI13*3</f>
        <v>0</v>
      </c>
      <c r="AK13" s="108"/>
      <c r="AL13" s="115">
        <f>IF(AK13="si",12,0)</f>
        <v>0</v>
      </c>
      <c r="AM13" s="108">
        <v>1</v>
      </c>
      <c r="AN13" s="107">
        <f>AM13*5</f>
        <v>5</v>
      </c>
      <c r="AO13" s="108"/>
      <c r="AP13" s="107">
        <f>AO13*3</f>
        <v>0</v>
      </c>
      <c r="AQ13" s="108">
        <v>3</v>
      </c>
      <c r="AR13" s="107">
        <f>AQ13</f>
        <v>3</v>
      </c>
      <c r="AS13" s="108"/>
      <c r="AT13" s="107">
        <f>AS13*5</f>
        <v>0</v>
      </c>
      <c r="AU13" s="108"/>
      <c r="AV13" s="107">
        <f>IF(AU13="si",5,0)</f>
        <v>0</v>
      </c>
      <c r="AW13" s="108"/>
      <c r="AX13" s="115">
        <f>AW13*1</f>
        <v>0</v>
      </c>
      <c r="AY13" s="116">
        <f>AJ13+AL13+AX13+IF(AN13+AP13+AR13+AT13+AV13&gt;10,10,AN13+AP13+AR13+AT13+AV13)</f>
        <v>8</v>
      </c>
      <c r="AZ13" s="117">
        <f>Y13+AH13+AY13</f>
        <v>32</v>
      </c>
      <c r="BA13" s="126" t="s">
        <v>111</v>
      </c>
      <c r="BB13" s="1"/>
      <c r="BC13" s="1"/>
    </row>
    <row r="14" spans="1:55">
      <c r="A14" s="103">
        <v>7</v>
      </c>
      <c r="B14" s="104" t="s">
        <v>108</v>
      </c>
      <c r="C14" s="104" t="s">
        <v>90</v>
      </c>
      <c r="D14" s="105"/>
      <c r="E14" s="106"/>
      <c r="F14" s="107">
        <f t="shared" si="26"/>
        <v>0</v>
      </c>
      <c r="G14" s="108"/>
      <c r="H14" s="107">
        <f t="shared" si="27"/>
        <v>0</v>
      </c>
      <c r="I14" s="109"/>
      <c r="J14" s="110"/>
      <c r="K14" s="108"/>
      <c r="L14" s="107">
        <f t="shared" si="28"/>
        <v>0</v>
      </c>
      <c r="M14" s="108"/>
      <c r="N14" s="107">
        <f t="shared" si="29"/>
        <v>0</v>
      </c>
      <c r="O14" s="108"/>
      <c r="P14" s="107">
        <f t="shared" si="30"/>
        <v>0</v>
      </c>
      <c r="Q14" s="108"/>
      <c r="R14" s="107">
        <f t="shared" si="31"/>
        <v>0</v>
      </c>
      <c r="S14" s="108"/>
      <c r="T14" s="107">
        <f t="shared" si="32"/>
        <v>0</v>
      </c>
      <c r="U14" s="108"/>
      <c r="V14" s="111">
        <f t="shared" si="33"/>
        <v>0</v>
      </c>
      <c r="W14" s="108"/>
      <c r="X14" s="107">
        <f t="shared" si="34"/>
        <v>0</v>
      </c>
      <c r="Y14" s="112"/>
      <c r="Z14" s="106"/>
      <c r="AA14" s="107">
        <f t="shared" si="35"/>
        <v>0</v>
      </c>
      <c r="AB14" s="108"/>
      <c r="AC14" s="107">
        <f t="shared" si="36"/>
        <v>0</v>
      </c>
      <c r="AD14" s="108"/>
      <c r="AE14" s="107">
        <f>AD14*3</f>
        <v>0</v>
      </c>
      <c r="AF14" s="108"/>
      <c r="AG14" s="113">
        <f t="shared" si="37"/>
        <v>0</v>
      </c>
      <c r="AH14" s="114"/>
      <c r="AI14" s="106"/>
      <c r="AJ14" s="107">
        <f t="shared" si="39"/>
        <v>0</v>
      </c>
      <c r="AK14" s="108"/>
      <c r="AL14" s="115">
        <f t="shared" si="40"/>
        <v>0</v>
      </c>
      <c r="AM14" s="108"/>
      <c r="AN14" s="107">
        <f t="shared" si="41"/>
        <v>0</v>
      </c>
      <c r="AO14" s="108"/>
      <c r="AP14" s="107">
        <f t="shared" si="42"/>
        <v>0</v>
      </c>
      <c r="AQ14" s="108"/>
      <c r="AR14" s="107">
        <f t="shared" si="43"/>
        <v>0</v>
      </c>
      <c r="AS14" s="108"/>
      <c r="AT14" s="107">
        <f t="shared" si="44"/>
        <v>0</v>
      </c>
      <c r="AU14" s="108"/>
      <c r="AV14" s="107">
        <f t="shared" si="45"/>
        <v>0</v>
      </c>
      <c r="AW14" s="108"/>
      <c r="AX14" s="115">
        <f t="shared" si="46"/>
        <v>0</v>
      </c>
      <c r="AY14" s="116"/>
      <c r="AZ14" s="117">
        <f t="shared" si="48"/>
        <v>0</v>
      </c>
      <c r="BA14" s="118"/>
      <c r="BB14" s="1"/>
      <c r="BC14" s="1"/>
    </row>
    <row r="15" spans="1:55">
      <c r="BB15" s="1"/>
      <c r="BC15" s="1"/>
    </row>
    <row r="16" spans="1:55">
      <c r="A16" s="120"/>
      <c r="BB16" s="10"/>
      <c r="BC16" s="10"/>
    </row>
    <row r="17" spans="1:55">
      <c r="A17" s="120"/>
      <c r="BB17" s="10"/>
      <c r="BC17" s="10"/>
    </row>
    <row r="18" spans="1:55">
      <c r="A18" s="120"/>
      <c r="B18" s="120"/>
      <c r="C18" s="120"/>
      <c r="D18" s="10" t="s">
        <v>91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9"/>
      <c r="AW18" s="9"/>
      <c r="AX18" s="120"/>
      <c r="AY18" s="120"/>
      <c r="AZ18" s="121"/>
      <c r="BA18" s="10"/>
      <c r="BB18" s="10"/>
    </row>
    <row r="19" spans="1:55">
      <c r="A19" s="120"/>
      <c r="B19" s="120"/>
      <c r="C19" s="120"/>
      <c r="D19" s="120" t="s">
        <v>92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9"/>
      <c r="AX19" s="9"/>
      <c r="AY19" s="9"/>
      <c r="AZ19" s="9"/>
      <c r="BA19" s="9"/>
      <c r="BB19" s="10"/>
      <c r="BC19" s="10"/>
    </row>
    <row r="20" spans="1:55" ht="15.6">
      <c r="A20" s="120"/>
      <c r="B20" s="122" t="s">
        <v>112</v>
      </c>
      <c r="C20" s="122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2" t="s">
        <v>93</v>
      </c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9"/>
      <c r="AX20" s="9"/>
      <c r="AY20" s="9"/>
      <c r="AZ20" s="9"/>
      <c r="BA20" s="9"/>
      <c r="BB20" s="10"/>
      <c r="BC20" s="10"/>
    </row>
    <row r="21" spans="1:55" ht="15.6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3" t="s">
        <v>95</v>
      </c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9"/>
      <c r="AX21" s="9"/>
      <c r="AY21" s="9"/>
      <c r="AZ21" s="9"/>
      <c r="BA21" s="9"/>
      <c r="BB21" s="10"/>
      <c r="BC21" s="10"/>
    </row>
    <row r="22" spans="1:5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9"/>
      <c r="AX22" s="9"/>
      <c r="AY22" s="9"/>
      <c r="AZ22" s="9"/>
      <c r="BA22" s="9"/>
      <c r="BB22" s="10"/>
      <c r="BC22" s="10"/>
    </row>
    <row r="23" spans="1:55">
      <c r="A23" s="10"/>
      <c r="B23" s="10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24" t="s">
        <v>94</v>
      </c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0"/>
      <c r="BC23" s="10"/>
    </row>
  </sheetData>
  <mergeCells count="7">
    <mergeCell ref="W5:X5"/>
    <mergeCell ref="E5:F5"/>
    <mergeCell ref="I5:J5"/>
    <mergeCell ref="K5:L5"/>
    <mergeCell ref="O5:P5"/>
    <mergeCell ref="Q5:T5"/>
    <mergeCell ref="U5:V5"/>
  </mergeCells>
  <pageMargins left="0.23622047244094491" right="0.27559055118110237" top="0.74803149606299213" bottom="0.74803149606299213" header="0.31496062992125984" footer="0.31496062992125984"/>
  <pageSetup paperSize="9" scale="6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2019-04-19T13:53:15Z</dcterms:modified>
</cp:coreProperties>
</file>