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AR27" i="1"/>
  <c r="AR26"/>
  <c r="AR25"/>
  <c r="AR24"/>
  <c r="AR20"/>
  <c r="AR19"/>
  <c r="F19"/>
  <c r="H22" l="1"/>
  <c r="H21"/>
  <c r="H19"/>
  <c r="H23"/>
  <c r="H20"/>
  <c r="H24"/>
  <c r="H25"/>
  <c r="H26"/>
  <c r="H27"/>
  <c r="AX27"/>
  <c r="AX26"/>
  <c r="AX25"/>
  <c r="AX24"/>
  <c r="AX20"/>
  <c r="AX23"/>
  <c r="AX19"/>
  <c r="AX21"/>
  <c r="AX22"/>
  <c r="AV27"/>
  <c r="AV26"/>
  <c r="AV25"/>
  <c r="AV24"/>
  <c r="AV20"/>
  <c r="AV23"/>
  <c r="AV19"/>
  <c r="AV21"/>
  <c r="AV22"/>
  <c r="AV18"/>
  <c r="AT27"/>
  <c r="AT26"/>
  <c r="AT25"/>
  <c r="AT24"/>
  <c r="AT20"/>
  <c r="AT23"/>
  <c r="AT19"/>
  <c r="AT21"/>
  <c r="AP27"/>
  <c r="AP26"/>
  <c r="AP25"/>
  <c r="AP24"/>
  <c r="AP20"/>
  <c r="AP23"/>
  <c r="AP19"/>
  <c r="AN27"/>
  <c r="AN26"/>
  <c r="AN25"/>
  <c r="AN24"/>
  <c r="AN20"/>
  <c r="AN23"/>
  <c r="AN19"/>
  <c r="AN21"/>
  <c r="AN22"/>
  <c r="AN18"/>
  <c r="AL27"/>
  <c r="AL26"/>
  <c r="AL25"/>
  <c r="AL24"/>
  <c r="AL20"/>
  <c r="AL23"/>
  <c r="AL19"/>
  <c r="AL21"/>
  <c r="AL22"/>
  <c r="AL18"/>
  <c r="AJ27"/>
  <c r="AJ26"/>
  <c r="AJ25"/>
  <c r="AJ24"/>
  <c r="AJ20"/>
  <c r="AJ23"/>
  <c r="AJ19"/>
  <c r="AJ21"/>
  <c r="AG27"/>
  <c r="AG26"/>
  <c r="AG25"/>
  <c r="AG24"/>
  <c r="AG20"/>
  <c r="AG23"/>
  <c r="AG19"/>
  <c r="AG21"/>
  <c r="AE27"/>
  <c r="AE26"/>
  <c r="AE25"/>
  <c r="AE24"/>
  <c r="AE20"/>
  <c r="AE23"/>
  <c r="AE19"/>
  <c r="AE21"/>
  <c r="AE22"/>
  <c r="AE18"/>
  <c r="AE17"/>
  <c r="AC27"/>
  <c r="AC26"/>
  <c r="AC25"/>
  <c r="AC24"/>
  <c r="AC20"/>
  <c r="AC23"/>
  <c r="AC19"/>
  <c r="AC21"/>
  <c r="AC22"/>
  <c r="AC18"/>
  <c r="AC17"/>
  <c r="AC16"/>
  <c r="AA27"/>
  <c r="AA26"/>
  <c r="AH26" s="1"/>
  <c r="AA25"/>
  <c r="AA24"/>
  <c r="AA20"/>
  <c r="AA23"/>
  <c r="AH23" s="1"/>
  <c r="AA19"/>
  <c r="AA21"/>
  <c r="AA22"/>
  <c r="AA18"/>
  <c r="AA17"/>
  <c r="V27"/>
  <c r="V26"/>
  <c r="V25"/>
  <c r="V24"/>
  <c r="V20"/>
  <c r="V23"/>
  <c r="V19"/>
  <c r="V21"/>
  <c r="V22"/>
  <c r="V18"/>
  <c r="V17"/>
  <c r="V16"/>
  <c r="V15"/>
  <c r="V14"/>
  <c r="V13"/>
  <c r="V12"/>
  <c r="X27"/>
  <c r="X26"/>
  <c r="X25"/>
  <c r="X24"/>
  <c r="X20"/>
  <c r="X23"/>
  <c r="X19"/>
  <c r="X21"/>
  <c r="X22"/>
  <c r="X18"/>
  <c r="X17"/>
  <c r="X16"/>
  <c r="X15"/>
  <c r="X14"/>
  <c r="X13"/>
  <c r="T27"/>
  <c r="T26"/>
  <c r="T25"/>
  <c r="T24"/>
  <c r="T20"/>
  <c r="T23"/>
  <c r="T19"/>
  <c r="T21"/>
  <c r="T22"/>
  <c r="T18"/>
  <c r="T17"/>
  <c r="T16"/>
  <c r="R27"/>
  <c r="R26"/>
  <c r="R25"/>
  <c r="R24"/>
  <c r="R20"/>
  <c r="R23"/>
  <c r="R19"/>
  <c r="R21"/>
  <c r="P27"/>
  <c r="P26"/>
  <c r="P25"/>
  <c r="P24"/>
  <c r="P20"/>
  <c r="P23"/>
  <c r="P19"/>
  <c r="P21"/>
  <c r="N27"/>
  <c r="N26"/>
  <c r="N25"/>
  <c r="N24"/>
  <c r="N20"/>
  <c r="N23"/>
  <c r="N19"/>
  <c r="N21"/>
  <c r="L27"/>
  <c r="L26"/>
  <c r="L25"/>
  <c r="L24"/>
  <c r="L20"/>
  <c r="L23"/>
  <c r="L19"/>
  <c r="L21"/>
  <c r="J27"/>
  <c r="J26"/>
  <c r="J25"/>
  <c r="J24"/>
  <c r="J20"/>
  <c r="J23"/>
  <c r="J19"/>
  <c r="J21"/>
  <c r="Y21" s="1"/>
  <c r="F27"/>
  <c r="F26"/>
  <c r="F25"/>
  <c r="F24"/>
  <c r="F20"/>
  <c r="Y20" s="1"/>
  <c r="AR23"/>
  <c r="F23"/>
  <c r="AT22"/>
  <c r="AR22"/>
  <c r="AP22"/>
  <c r="AJ22"/>
  <c r="AG22"/>
  <c r="R22"/>
  <c r="P22"/>
  <c r="N22"/>
  <c r="L22"/>
  <c r="J22"/>
  <c r="F22"/>
  <c r="AX18"/>
  <c r="AT18"/>
  <c r="AR18"/>
  <c r="AP18"/>
  <c r="AJ18"/>
  <c r="AG18"/>
  <c r="R18"/>
  <c r="P18"/>
  <c r="N18"/>
  <c r="L18"/>
  <c r="J18"/>
  <c r="H18"/>
  <c r="F18"/>
  <c r="AX17"/>
  <c r="AV17"/>
  <c r="AT17"/>
  <c r="AR17"/>
  <c r="AP17"/>
  <c r="AN17"/>
  <c r="AL17"/>
  <c r="AJ17"/>
  <c r="AG17"/>
  <c r="R17"/>
  <c r="P17"/>
  <c r="N17"/>
  <c r="L17"/>
  <c r="J17"/>
  <c r="H17"/>
  <c r="F17"/>
  <c r="AX16"/>
  <c r="AV16"/>
  <c r="AT16"/>
  <c r="AR16"/>
  <c r="AP16"/>
  <c r="AN16"/>
  <c r="AL16"/>
  <c r="AJ16"/>
  <c r="AG16"/>
  <c r="AE16"/>
  <c r="AA16"/>
  <c r="R16"/>
  <c r="P16"/>
  <c r="N16"/>
  <c r="L16"/>
  <c r="J16"/>
  <c r="H16"/>
  <c r="F16"/>
  <c r="AX15"/>
  <c r="AV15"/>
  <c r="AT15"/>
  <c r="AR15"/>
  <c r="AP15"/>
  <c r="AN15"/>
  <c r="AL15"/>
  <c r="AJ15"/>
  <c r="AG15"/>
  <c r="AE15"/>
  <c r="AC15"/>
  <c r="AA15"/>
  <c r="T15"/>
  <c r="R15"/>
  <c r="P15"/>
  <c r="N15"/>
  <c r="L15"/>
  <c r="J15"/>
  <c r="H15"/>
  <c r="F15"/>
  <c r="AX14"/>
  <c r="AV14"/>
  <c r="AT14"/>
  <c r="AR14"/>
  <c r="AP14"/>
  <c r="AN14"/>
  <c r="AL14"/>
  <c r="AJ14"/>
  <c r="AG14"/>
  <c r="AE14"/>
  <c r="AC14"/>
  <c r="AA14"/>
  <c r="T14"/>
  <c r="R14"/>
  <c r="P14"/>
  <c r="N14"/>
  <c r="L14"/>
  <c r="J14"/>
  <c r="H14"/>
  <c r="F14"/>
  <c r="AX13"/>
  <c r="AV13"/>
  <c r="AT13"/>
  <c r="AR13"/>
  <c r="AP13"/>
  <c r="AN13"/>
  <c r="AL13"/>
  <c r="AJ13"/>
  <c r="AG13"/>
  <c r="AE13"/>
  <c r="AC13"/>
  <c r="AA13"/>
  <c r="T13"/>
  <c r="R13"/>
  <c r="P13"/>
  <c r="N13"/>
  <c r="L13"/>
  <c r="J13"/>
  <c r="H13"/>
  <c r="F13"/>
  <c r="AX12"/>
  <c r="AV12"/>
  <c r="AT12"/>
  <c r="AR12"/>
  <c r="AP12"/>
  <c r="AN12"/>
  <c r="AL12"/>
  <c r="AJ12"/>
  <c r="AG12"/>
  <c r="AE12"/>
  <c r="AC12"/>
  <c r="AA12"/>
  <c r="X12"/>
  <c r="T12"/>
  <c r="R12"/>
  <c r="P12"/>
  <c r="N12"/>
  <c r="L12"/>
  <c r="J12"/>
  <c r="H12"/>
  <c r="F12"/>
  <c r="AX11"/>
  <c r="AV11"/>
  <c r="AT11"/>
  <c r="AR11"/>
  <c r="AP11"/>
  <c r="AN11"/>
  <c r="AL11"/>
  <c r="AJ11"/>
  <c r="AG11"/>
  <c r="AE11"/>
  <c r="AC11"/>
  <c r="AA11"/>
  <c r="X11"/>
  <c r="V11"/>
  <c r="T11"/>
  <c r="R11"/>
  <c r="P11"/>
  <c r="N11"/>
  <c r="L11"/>
  <c r="J11"/>
  <c r="H11"/>
  <c r="F11"/>
  <c r="Y24" l="1"/>
  <c r="AY16"/>
  <c r="AY17"/>
  <c r="Y25"/>
  <c r="Y19"/>
  <c r="AH22"/>
  <c r="AH20"/>
  <c r="AY21"/>
  <c r="AY24"/>
  <c r="Y12"/>
  <c r="AH12"/>
  <c r="Y13"/>
  <c r="AH16"/>
  <c r="Y17"/>
  <c r="Y18"/>
  <c r="AY18"/>
  <c r="Y22"/>
  <c r="AH21"/>
  <c r="AH24"/>
  <c r="AY19"/>
  <c r="AY25"/>
  <c r="AY22"/>
  <c r="AY20"/>
  <c r="AY23"/>
  <c r="AY26"/>
  <c r="AH13"/>
  <c r="Y14"/>
  <c r="AH14"/>
  <c r="Y15"/>
  <c r="AH15"/>
  <c r="AY15"/>
  <c r="Y16"/>
  <c r="AH17"/>
  <c r="AH19"/>
  <c r="AH25"/>
  <c r="AH18"/>
  <c r="Y23"/>
  <c r="Y26"/>
  <c r="AY27"/>
  <c r="AH27"/>
  <c r="Y27"/>
  <c r="AY14"/>
  <c r="AH11"/>
  <c r="AY12"/>
  <c r="AY11"/>
  <c r="Y11"/>
  <c r="AY13"/>
  <c r="AZ12" l="1"/>
  <c r="AZ21"/>
  <c r="AZ13"/>
  <c r="AZ17"/>
  <c r="AZ22"/>
  <c r="AZ24"/>
  <c r="AZ19"/>
  <c r="AZ20"/>
  <c r="AZ16"/>
  <c r="AZ25"/>
  <c r="AZ14"/>
  <c r="AZ26"/>
  <c r="AZ18"/>
  <c r="AZ23"/>
  <c r="AZ15"/>
  <c r="AZ27"/>
  <c r="AZ11"/>
</calcChain>
</file>

<file path=xl/sharedStrings.xml><?xml version="1.0" encoding="utf-8"?>
<sst xmlns="http://schemas.openxmlformats.org/spreadsheetml/2006/main" count="173" uniqueCount="135">
  <si>
    <t xml:space="preserve">                  I -  A  N  Z  I  A  N  I  T  A'    D I     S   E   R   V  I  Z  I  O</t>
  </si>
  <si>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</si>
  <si>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</si>
  <si>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</si>
  <si>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</si>
  <si>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</si>
  <si>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</si>
  <si>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</si>
  <si>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</si>
  <si>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</si>
  <si>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</si>
  <si>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</si>
  <si>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</si>
  <si>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</si>
  <si>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</si>
  <si>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</si>
  <si>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</si>
  <si>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</si>
  <si>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</si>
  <si>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</si>
  <si>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</si>
  <si>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</si>
  <si>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</si>
  <si>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</si>
  <si>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</si>
  <si>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</si>
  <si>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</si>
  <si>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</si>
  <si>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</si>
  <si>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</si>
  <si>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</si>
  <si>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</si>
  <si>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</si>
  <si>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</si>
  <si>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</si>
  <si>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</si>
  <si>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di ruolo</t>
  </si>
  <si>
    <t>Servizio ruolo piccole isole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</si>
  <si>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</si>
  <si>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</si>
  <si>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>Comando art. 5 L.603/66</t>
    </r>
    <r>
      <rPr>
        <sz val="8"/>
        <color indexed="10"/>
        <rFont val="Arial"/>
        <family val="2"/>
      </rPr>
      <t xml:space="preserve"> ***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</si>
  <si>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</si>
  <si>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</si>
  <si>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</si>
  <si>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</si>
  <si>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</si>
  <si>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</si>
  <si>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</si>
  <si>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</si>
  <si>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</si>
  <si>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Mancata presentaz. dom. trasf. per un triennio (da 2000/01 a 2007/08)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</si>
  <si>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</si>
  <si>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</si>
  <si>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</si>
  <si>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</si>
  <si>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</si>
  <si>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</si>
  <si>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</si>
  <si>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</si>
  <si>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</si>
  <si>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</si>
  <si>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</si>
  <si>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</si>
  <si>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</si>
  <si>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</si>
  <si>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</si>
  <si>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</si>
  <si>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Corso di perfez.post-laurea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</si>
  <si>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</si>
  <si>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</si>
  <si>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</si>
  <si>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</si>
  <si>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</si>
  <si>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</si>
  <si>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</si>
  <si>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</si>
  <si>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</si>
  <si>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</si>
  <si>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</si>
  <si>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</si>
  <si>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</si>
  <si>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</si>
  <si>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</si>
  <si>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</si>
  <si>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</si>
  <si>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</si>
  <si>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</si>
  <si>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</si>
  <si>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</si>
  <si>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</si>
  <si>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t xml:space="preserve">IZZO </t>
  </si>
  <si>
    <t>LOREDANA</t>
  </si>
  <si>
    <t>SI</t>
  </si>
  <si>
    <t xml:space="preserve">VARONE </t>
  </si>
  <si>
    <t>ENRICA</t>
  </si>
  <si>
    <t xml:space="preserve">NACLERIO </t>
  </si>
  <si>
    <t>MARIAROSARIA</t>
  </si>
  <si>
    <t>,</t>
  </si>
  <si>
    <t>DI NOCERA</t>
  </si>
  <si>
    <t>ALESSANDRO</t>
  </si>
  <si>
    <t>SCARICA</t>
  </si>
  <si>
    <t>ANTONELLA</t>
  </si>
  <si>
    <t xml:space="preserve">DI VUOLO </t>
  </si>
  <si>
    <t>IOLANDA</t>
  </si>
  <si>
    <t>CHIERCHIA</t>
  </si>
  <si>
    <t>ADRIANA</t>
  </si>
  <si>
    <t>TONNO</t>
  </si>
  <si>
    <t>GIACINTO</t>
  </si>
  <si>
    <t>GARGANO</t>
  </si>
  <si>
    <t>ANNUNZIATA</t>
  </si>
  <si>
    <t xml:space="preserve">CAPOZZOLI </t>
  </si>
  <si>
    <t>FRANCA</t>
  </si>
  <si>
    <t>PADOVANO</t>
  </si>
  <si>
    <t>MARIA ANTONIETTA</t>
  </si>
  <si>
    <t>RAIOLA</t>
  </si>
  <si>
    <t>CARLA</t>
  </si>
  <si>
    <t>MAIELLO</t>
  </si>
  <si>
    <t>ANNA</t>
  </si>
  <si>
    <t>GRASSO</t>
  </si>
  <si>
    <t>SIMONA</t>
  </si>
  <si>
    <t xml:space="preserve">FORINESE </t>
  </si>
  <si>
    <t>OLGA</t>
  </si>
  <si>
    <t>CARBONE</t>
  </si>
  <si>
    <t>SARA</t>
  </si>
  <si>
    <t xml:space="preserve">                                                                                                           </t>
  </si>
  <si>
    <t xml:space="preserve"> </t>
  </si>
  <si>
    <t xml:space="preserve">       </t>
  </si>
  <si>
    <t xml:space="preserve">   IL DIRIGENTE SCOLASTICO</t>
  </si>
  <si>
    <t xml:space="preserve">  </t>
  </si>
  <si>
    <t xml:space="preserve">D'ANIELLO </t>
  </si>
  <si>
    <t>MARIA ANNA</t>
  </si>
  <si>
    <t>Prof.ssa Giuseppina Principe</t>
  </si>
  <si>
    <r>
      <t>GRADUATORIA DI ISTITUTO</t>
    </r>
    <r>
      <rPr>
        <sz val="11"/>
        <color theme="1"/>
        <rFont val="Calibri"/>
        <family val="2"/>
        <scheme val="minor"/>
      </rPr>
      <t xml:space="preserve"> per l'individuazione di DOCENTI eventuali soprannumerari - A.S. 2018/19    ISTITUTO  "IPSSEOA VIVIANI"</t>
    </r>
  </si>
  <si>
    <t>ITALIANO  A012</t>
  </si>
  <si>
    <t>Castellammare di Stabia, 20/04/2019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</si>
</sst>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color indexed="3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8"/>
      <name val="Arial"/>
      <family val="2"/>
    </font>
    <font>
      <b/>
      <sz val="12"/>
      <color indexed="2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10"/>
      <name val="Arial"/>
      <family val="2"/>
    </font>
    <font>
      <sz val="8"/>
      <name val="Wingdings 3"/>
      <family val="1"/>
      <charset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Fill="1" applyBorder="1" applyProtection="1"/>
    <xf numFmtId="0" fontId="7" fillId="0" borderId="2" xfId="0" applyFont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Protection="1">
      <protection locked="0"/>
    </xf>
    <xf numFmtId="0" fontId="13" fillId="0" borderId="6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14" fillId="0" borderId="7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12" xfId="0" applyFont="1" applyBorder="1" applyAlignment="1" applyProtection="1">
      <alignment vertical="top"/>
      <protection locked="0"/>
    </xf>
    <xf numFmtId="0" fontId="0" fillId="4" borderId="11" xfId="0" applyFill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Protection="1">
      <protection locked="0"/>
    </xf>
    <xf numFmtId="0" fontId="15" fillId="2" borderId="17" xfId="0" applyFont="1" applyFill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9" xfId="0" applyFont="1" applyFill="1" applyBorder="1" applyProtection="1">
      <protection locked="0"/>
    </xf>
    <xf numFmtId="0" fontId="15" fillId="0" borderId="10" xfId="0" applyFont="1" applyBorder="1" applyProtection="1">
      <protection locked="0"/>
    </xf>
    <xf numFmtId="0" fontId="15" fillId="4" borderId="11" xfId="0" applyFont="1" applyFill="1" applyBorder="1" applyProtection="1">
      <protection locked="0"/>
    </xf>
    <xf numFmtId="0" fontId="0" fillId="0" borderId="18" xfId="0" applyFont="1" applyBorder="1" applyAlignment="1" applyProtection="1">
      <alignment horizontal="left" textRotation="90"/>
    </xf>
    <xf numFmtId="0" fontId="0" fillId="0" borderId="19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right" vertical="top" textRotation="90" wrapText="1"/>
    </xf>
    <xf numFmtId="0" fontId="17" fillId="4" borderId="22" xfId="0" applyFont="1" applyFill="1" applyBorder="1" applyAlignment="1" applyProtection="1">
      <alignment textRotation="90" wrapText="1"/>
    </xf>
    <xf numFmtId="0" fontId="1" fillId="0" borderId="24" xfId="0" applyFont="1" applyFill="1" applyBorder="1" applyAlignment="1" applyProtection="1">
      <alignment textRotation="90"/>
      <protection hidden="1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Fill="1" applyBorder="1" applyAlignment="1" applyProtection="1">
      <alignment horizontal="center"/>
      <protection locked="0"/>
    </xf>
    <xf numFmtId="0" fontId="15" fillId="0" borderId="27" xfId="0" applyFont="1" applyFill="1" applyBorder="1" applyAlignment="1" applyProtection="1">
      <alignment horizontal="center"/>
      <protection locked="0"/>
    </xf>
    <xf numFmtId="49" fontId="15" fillId="0" borderId="28" xfId="0" applyNumberFormat="1" applyFont="1" applyFill="1" applyBorder="1" applyAlignment="1" applyProtection="1">
      <alignment horizontal="center"/>
      <protection locked="0"/>
    </xf>
    <xf numFmtId="49" fontId="15" fillId="5" borderId="29" xfId="0" applyNumberFormat="1" applyFont="1" applyFill="1" applyBorder="1" applyProtection="1">
      <protection locked="0"/>
    </xf>
    <xf numFmtId="49" fontId="15" fillId="0" borderId="30" xfId="0" applyNumberFormat="1" applyFont="1" applyFill="1" applyBorder="1" applyAlignment="1" applyProtection="1">
      <alignment horizontal="center"/>
      <protection locked="0"/>
    </xf>
    <xf numFmtId="49" fontId="15" fillId="5" borderId="30" xfId="0" applyNumberFormat="1" applyFont="1" applyFill="1" applyBorder="1" applyAlignment="1" applyProtection="1">
      <alignment horizontal="center"/>
      <protection locked="0"/>
    </xf>
    <xf numFmtId="49" fontId="15" fillId="0" borderId="30" xfId="0" applyNumberFormat="1" applyFont="1" applyFill="1" applyBorder="1" applyAlignment="1" applyProtection="1">
      <alignment horizontal="center"/>
      <protection hidden="1"/>
    </xf>
    <xf numFmtId="49" fontId="15" fillId="5" borderId="27" xfId="0" applyNumberFormat="1" applyFont="1" applyFill="1" applyBorder="1" applyAlignment="1" applyProtection="1">
      <alignment horizontal="center"/>
      <protection locked="0"/>
    </xf>
    <xf numFmtId="49" fontId="22" fillId="0" borderId="27" xfId="0" applyNumberFormat="1" applyFont="1" applyFill="1" applyBorder="1" applyAlignment="1" applyProtection="1">
      <alignment horizontal="center"/>
      <protection locked="0"/>
    </xf>
    <xf numFmtId="49" fontId="15" fillId="0" borderId="27" xfId="0" applyNumberFormat="1" applyFont="1" applyFill="1" applyBorder="1" applyAlignment="1" applyProtection="1">
      <alignment horizontal="center"/>
      <protection hidden="1"/>
    </xf>
    <xf numFmtId="49" fontId="22" fillId="0" borderId="27" xfId="0" applyNumberFormat="1" applyFont="1" applyFill="1" applyBorder="1" applyAlignment="1" applyProtection="1">
      <alignment horizontal="center"/>
      <protection hidden="1"/>
    </xf>
    <xf numFmtId="49" fontId="15" fillId="0" borderId="31" xfId="0" applyNumberFormat="1" applyFont="1" applyFill="1" applyBorder="1" applyAlignment="1" applyProtection="1">
      <alignment horizontal="center"/>
      <protection hidden="1"/>
    </xf>
    <xf numFmtId="49" fontId="15" fillId="3" borderId="32" xfId="0" applyNumberFormat="1" applyFont="1" applyFill="1" applyBorder="1" applyAlignment="1" applyProtection="1">
      <alignment horizontal="center"/>
      <protection locked="0"/>
    </xf>
    <xf numFmtId="49" fontId="15" fillId="5" borderId="29" xfId="0" applyNumberFormat="1" applyFont="1" applyFill="1" applyBorder="1" applyAlignment="1" applyProtection="1">
      <alignment horizontal="center"/>
      <protection locked="0"/>
    </xf>
    <xf numFmtId="49" fontId="15" fillId="5" borderId="31" xfId="0" applyNumberFormat="1" applyFont="1" applyFill="1" applyBorder="1" applyAlignment="1" applyProtection="1">
      <alignment horizontal="center"/>
      <protection locked="0"/>
    </xf>
    <xf numFmtId="49" fontId="15" fillId="4" borderId="31" xfId="0" applyNumberFormat="1" applyFont="1" applyFill="1" applyBorder="1" applyAlignment="1" applyProtection="1">
      <alignment horizontal="center"/>
      <protection locked="0"/>
    </xf>
    <xf numFmtId="49" fontId="15" fillId="0" borderId="15" xfId="0" applyNumberFormat="1" applyFont="1" applyFill="1" applyBorder="1" applyAlignment="1" applyProtection="1">
      <alignment horizontal="center"/>
      <protection hidden="1"/>
    </xf>
    <xf numFmtId="49" fontId="23" fillId="0" borderId="15" xfId="0" applyNumberFormat="1" applyFont="1" applyFill="1" applyBorder="1" applyAlignment="1" applyProtection="1">
      <protection locked="0"/>
    </xf>
    <xf numFmtId="0" fontId="15" fillId="0" borderId="15" xfId="0" applyFont="1" applyFill="1" applyBorder="1" applyProtection="1">
      <protection locked="0"/>
    </xf>
    <xf numFmtId="0" fontId="15" fillId="0" borderId="15" xfId="0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5" borderId="13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hidden="1"/>
    </xf>
    <xf numFmtId="0" fontId="15" fillId="5" borderId="15" xfId="0" applyFont="1" applyFill="1" applyBorder="1" applyAlignment="1" applyProtection="1">
      <alignment horizontal="center"/>
      <protection locked="0"/>
    </xf>
    <xf numFmtId="0" fontId="15" fillId="5" borderId="16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5" fillId="0" borderId="23" xfId="0" applyFont="1" applyFill="1" applyBorder="1" applyAlignment="1" applyProtection="1">
      <alignment horizontal="center"/>
      <protection hidden="1"/>
    </xf>
    <xf numFmtId="0" fontId="15" fillId="3" borderId="33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  <protection hidden="1"/>
    </xf>
    <xf numFmtId="0" fontId="15" fillId="3" borderId="22" xfId="0" applyFont="1" applyFill="1" applyBorder="1" applyAlignment="1" applyProtection="1">
      <alignment horizontal="center"/>
      <protection locked="0"/>
    </xf>
    <xf numFmtId="0" fontId="15" fillId="0" borderId="15" xfId="0" applyFont="1" applyFill="1" applyBorder="1" applyAlignment="1" applyProtection="1">
      <alignment horizontal="center"/>
      <protection hidden="1"/>
    </xf>
    <xf numFmtId="0" fontId="15" fillId="4" borderId="23" xfId="0" applyFont="1" applyFill="1" applyBorder="1" applyAlignment="1" applyProtection="1">
      <alignment horizontal="center"/>
      <protection locked="0"/>
    </xf>
    <xf numFmtId="0" fontId="24" fillId="0" borderId="15" xfId="0" applyFont="1" applyFill="1" applyBorder="1" applyAlignment="1" applyProtection="1">
      <alignment horizontal="center"/>
      <protection hidden="1"/>
    </xf>
    <xf numFmtId="0" fontId="15" fillId="0" borderId="14" xfId="0" applyFont="1" applyFill="1" applyBorder="1" applyAlignment="1" applyProtection="1">
      <alignment horizontal="center"/>
      <protection locked="0"/>
    </xf>
    <xf numFmtId="0" fontId="15" fillId="6" borderId="13" xfId="0" applyFont="1" applyFill="1" applyBorder="1" applyAlignment="1" applyProtection="1">
      <alignment horizontal="center"/>
      <protection locked="0"/>
    </xf>
    <xf numFmtId="0" fontId="15" fillId="6" borderId="15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8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5" fillId="5" borderId="10" xfId="0" applyFont="1" applyFill="1" applyBorder="1" applyAlignment="1" applyProtection="1">
      <alignment horizontal="center" vertical="center" textRotation="90" shrinkToFit="1"/>
    </xf>
    <xf numFmtId="0" fontId="17" fillId="0" borderId="10" xfId="0" applyFont="1" applyBorder="1" applyAlignment="1" applyProtection="1">
      <alignment horizontal="center" vertical="center" textRotation="90" shrinkToFit="1"/>
    </xf>
    <xf numFmtId="0" fontId="17" fillId="0" borderId="15" xfId="0" applyFont="1" applyBorder="1" applyAlignment="1" applyProtection="1">
      <alignment horizontal="center" vertical="center" textRotation="90" shrinkToFit="1"/>
      <protection hidden="1"/>
    </xf>
    <xf numFmtId="0" fontId="15" fillId="5" borderId="15" xfId="0" applyFont="1" applyFill="1" applyBorder="1" applyAlignment="1" applyProtection="1">
      <alignment horizontal="center" vertical="center" textRotation="90" shrinkToFit="1"/>
    </xf>
    <xf numFmtId="0" fontId="19" fillId="0" borderId="15" xfId="0" applyFont="1" applyBorder="1" applyAlignment="1" applyProtection="1">
      <alignment horizontal="center" vertical="center" textRotation="90" shrinkToFit="1"/>
    </xf>
    <xf numFmtId="0" fontId="19" fillId="0" borderId="15" xfId="0" applyFont="1" applyBorder="1" applyAlignment="1" applyProtection="1">
      <alignment horizontal="center" vertical="center" textRotation="90" shrinkToFit="1"/>
      <protection hidden="1"/>
    </xf>
    <xf numFmtId="0" fontId="21" fillId="0" borderId="21" xfId="0" applyFont="1" applyBorder="1" applyAlignment="1" applyProtection="1">
      <alignment horizontal="center" vertical="center" textRotation="90" shrinkToFit="1"/>
      <protection hidden="1"/>
    </xf>
    <xf numFmtId="0" fontId="17" fillId="3" borderId="11" xfId="0" applyFont="1" applyFill="1" applyBorder="1" applyAlignment="1" applyProtection="1">
      <alignment horizontal="center" vertical="center" textRotation="90" shrinkToFit="1"/>
    </xf>
    <xf numFmtId="0" fontId="15" fillId="5" borderId="13" xfId="0" applyFont="1" applyFill="1" applyBorder="1" applyAlignment="1" applyProtection="1">
      <alignment horizontal="center" vertical="center" textRotation="90" shrinkToFit="1"/>
    </xf>
    <xf numFmtId="0" fontId="17" fillId="0" borderId="10" xfId="0" applyFont="1" applyBorder="1" applyAlignment="1" applyProtection="1">
      <alignment horizontal="center" vertical="center" textRotation="90" shrinkToFit="1"/>
      <protection hidden="1"/>
    </xf>
    <xf numFmtId="0" fontId="15" fillId="5" borderId="9" xfId="0" applyFont="1" applyFill="1" applyBorder="1" applyAlignment="1" applyProtection="1">
      <alignment horizontal="center" vertical="center" textRotation="90" shrinkToFit="1"/>
    </xf>
    <xf numFmtId="0" fontId="17" fillId="0" borderId="14" xfId="0" applyFont="1" applyBorder="1" applyAlignment="1" applyProtection="1">
      <alignment horizontal="center" vertical="center" textRotation="90" shrinkToFit="1"/>
      <protection hidden="1"/>
    </xf>
    <xf numFmtId="0" fontId="17" fillId="3" borderId="22" xfId="0" applyFont="1" applyFill="1" applyBorder="1" applyAlignment="1" applyProtection="1">
      <alignment horizontal="center" vertical="center" textRotation="90" shrinkToFit="1"/>
    </xf>
    <xf numFmtId="0" fontId="17" fillId="0" borderId="23" xfId="0" applyFont="1" applyBorder="1" applyAlignment="1" applyProtection="1">
      <alignment horizontal="center" vertical="center" textRotation="90" shrinkToFit="1"/>
      <protection hidden="1"/>
    </xf>
    <xf numFmtId="0" fontId="15" fillId="0" borderId="34" xfId="0" applyFont="1" applyFill="1" applyBorder="1" applyProtection="1">
      <protection locked="0"/>
    </xf>
    <xf numFmtId="0" fontId="0" fillId="0" borderId="0" xfId="0" applyBorder="1"/>
    <xf numFmtId="0" fontId="15" fillId="0" borderId="9" xfId="0" applyFont="1" applyFill="1" applyBorder="1" applyAlignment="1" applyProtection="1">
      <alignment horizontal="center"/>
      <protection locked="0"/>
    </xf>
    <xf numFmtId="0" fontId="15" fillId="0" borderId="35" xfId="0" applyFont="1" applyFill="1" applyBorder="1" applyProtection="1">
      <protection locked="0"/>
    </xf>
    <xf numFmtId="0" fontId="24" fillId="0" borderId="14" xfId="0" applyFont="1" applyFill="1" applyBorder="1" applyAlignment="1" applyProtection="1">
      <alignment horizontal="center"/>
      <protection hidden="1"/>
    </xf>
    <xf numFmtId="0" fontId="10" fillId="0" borderId="34" xfId="0" applyFont="1" applyFill="1" applyBorder="1" applyAlignment="1" applyProtection="1">
      <alignment horizontal="center"/>
      <protection locked="0"/>
    </xf>
    <xf numFmtId="0" fontId="25" fillId="0" borderId="35" xfId="0" applyFont="1" applyFill="1" applyBorder="1" applyAlignment="1" applyProtection="1">
      <alignment horizontal="center"/>
      <protection locked="0"/>
    </xf>
    <xf numFmtId="0" fontId="26" fillId="0" borderId="35" xfId="0" applyFont="1" applyFill="1" applyBorder="1" applyAlignment="1" applyProtection="1">
      <alignment horizontal="center"/>
      <protection locked="0"/>
    </xf>
    <xf numFmtId="0" fontId="0" fillId="0" borderId="35" xfId="0" applyBorder="1"/>
    <xf numFmtId="0" fontId="0" fillId="0" borderId="35" xfId="0" applyFill="1" applyBorder="1" applyProtection="1"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171450</xdr:rowOff>
    </xdr:from>
    <xdr:to>
      <xdr:col>4</xdr:col>
      <xdr:colOff>180975</xdr:colOff>
      <xdr:row>4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2076450" y="1790700"/>
          <a:ext cx="361950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40"/>
  <sheetViews>
    <sheetView tabSelected="1" topLeftCell="A19" workbookViewId="0">
      <selection activeCell="B34" sqref="B34"/>
    </sheetView>
  </sheetViews>
  <sheetFormatPr defaultRowHeight="14.4"/>
  <cols>
    <col min="1" max="1" width="3.6640625" bestFit="1" customWidth="1"/>
    <col min="2" max="2" width="14.6640625" bestFit="1" customWidth="1"/>
    <col min="3" max="3" width="15.44140625" bestFit="1" customWidth="1"/>
    <col min="4" max="4" width="2.6640625" customWidth="1"/>
    <col min="5" max="51" width="3.33203125" customWidth="1"/>
    <col min="52" max="52" width="4.109375" bestFit="1" customWidth="1"/>
    <col min="53" max="53" width="6.109375" bestFit="1" customWidth="1"/>
  </cols>
  <sheetData>
    <row r="1" spans="1:54">
      <c r="E1" s="1"/>
      <c r="F1" s="137" t="s">
        <v>132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3"/>
    </row>
    <row r="2" spans="1:54">
      <c r="E2" s="1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3"/>
    </row>
    <row r="3" spans="1:54">
      <c r="E3" s="1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3"/>
    </row>
    <row r="4" spans="1:54">
      <c r="E4" s="1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3"/>
    </row>
    <row r="5" spans="1:54" ht="17.399999999999999" thickBot="1">
      <c r="B5" s="4"/>
      <c r="C5" s="5"/>
      <c r="D5" s="6"/>
      <c r="E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  <c r="Z5" s="10"/>
      <c r="AA5" s="10"/>
      <c r="AB5" s="10"/>
      <c r="AC5" s="10"/>
      <c r="AD5" s="10"/>
      <c r="AE5" s="10"/>
      <c r="AF5" s="10"/>
      <c r="AG5" s="10"/>
      <c r="AH5" s="8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9"/>
      <c r="AY5" s="9"/>
      <c r="AZ5" s="9"/>
      <c r="BA5" s="9"/>
    </row>
    <row r="6" spans="1:54" ht="17.399999999999999" thickBot="1">
      <c r="A6" s="11"/>
      <c r="B6" s="4"/>
      <c r="C6" s="5"/>
      <c r="D6" s="6"/>
      <c r="E6" s="12"/>
      <c r="F6" s="13" t="s">
        <v>0</v>
      </c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7"/>
      <c r="Y6" s="18"/>
      <c r="Z6" s="19"/>
      <c r="AA6" s="20" t="s">
        <v>1</v>
      </c>
      <c r="AB6" s="21"/>
      <c r="AC6" s="22"/>
      <c r="AD6" s="22"/>
      <c r="AE6" s="22"/>
      <c r="AF6" s="22"/>
      <c r="AG6" s="22"/>
      <c r="AH6" s="18"/>
      <c r="AI6" s="22"/>
      <c r="AJ6" s="23" t="s">
        <v>2</v>
      </c>
      <c r="AK6" s="24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5"/>
      <c r="AY6" s="26"/>
      <c r="AZ6" s="9"/>
      <c r="BA6" s="9"/>
    </row>
    <row r="7" spans="1:54">
      <c r="A7" s="27"/>
      <c r="B7" s="28"/>
      <c r="C7" s="28"/>
      <c r="D7" s="9"/>
      <c r="E7" s="29"/>
      <c r="F7" s="30" t="s">
        <v>3</v>
      </c>
      <c r="G7" s="31" t="s">
        <v>4</v>
      </c>
      <c r="H7" s="32"/>
      <c r="I7" s="33"/>
      <c r="J7" s="17" t="s">
        <v>5</v>
      </c>
      <c r="K7" s="34" t="s">
        <v>6</v>
      </c>
      <c r="L7" s="35"/>
      <c r="M7" s="36"/>
      <c r="N7" s="17" t="s">
        <v>7</v>
      </c>
      <c r="O7" s="37" t="s">
        <v>8</v>
      </c>
      <c r="P7" s="17"/>
      <c r="Q7" s="38"/>
      <c r="R7" s="34" t="s">
        <v>9</v>
      </c>
      <c r="S7" s="34"/>
      <c r="T7" s="35"/>
      <c r="U7" s="38" t="s">
        <v>10</v>
      </c>
      <c r="V7" s="39"/>
      <c r="W7" s="38" t="s">
        <v>11</v>
      </c>
      <c r="X7" s="39"/>
      <c r="Y7" s="40"/>
      <c r="Z7" s="41"/>
      <c r="AA7" s="42" t="s">
        <v>12</v>
      </c>
      <c r="AB7" s="43"/>
      <c r="AC7" s="42" t="s">
        <v>5</v>
      </c>
      <c r="AD7" s="43"/>
      <c r="AE7" s="42" t="s">
        <v>13</v>
      </c>
      <c r="AF7" s="43"/>
      <c r="AG7" s="44" t="s">
        <v>14</v>
      </c>
      <c r="AH7" s="40"/>
      <c r="AI7" s="41"/>
      <c r="AJ7" s="45" t="s">
        <v>12</v>
      </c>
      <c r="AK7" s="43"/>
      <c r="AL7" s="45" t="s">
        <v>5</v>
      </c>
      <c r="AM7" s="43"/>
      <c r="AN7" s="45" t="s">
        <v>15</v>
      </c>
      <c r="AO7" s="43"/>
      <c r="AP7" s="45" t="s">
        <v>16</v>
      </c>
      <c r="AQ7" s="43"/>
      <c r="AR7" s="46" t="s">
        <v>17</v>
      </c>
      <c r="AS7" s="47"/>
      <c r="AT7" s="46" t="s">
        <v>18</v>
      </c>
      <c r="AU7" s="47"/>
      <c r="AV7" s="46" t="s">
        <v>19</v>
      </c>
      <c r="AW7" s="47"/>
      <c r="AX7" s="48" t="s">
        <v>20</v>
      </c>
      <c r="AY7" s="49"/>
      <c r="AZ7" s="27"/>
      <c r="BA7" s="27"/>
    </row>
    <row r="8" spans="1:54" ht="15" thickBot="1">
      <c r="A8" s="9"/>
      <c r="B8" s="28" t="s">
        <v>133</v>
      </c>
      <c r="C8" s="28"/>
      <c r="D8" s="50"/>
      <c r="E8" s="138" t="s">
        <v>21</v>
      </c>
      <c r="F8" s="138"/>
      <c r="G8" s="51" t="s">
        <v>22</v>
      </c>
      <c r="H8" s="52"/>
      <c r="I8" s="139" t="s">
        <v>23</v>
      </c>
      <c r="J8" s="139"/>
      <c r="K8" s="140" t="s">
        <v>24</v>
      </c>
      <c r="L8" s="140"/>
      <c r="M8" s="53" t="s">
        <v>25</v>
      </c>
      <c r="N8" s="54"/>
      <c r="O8" s="141" t="s">
        <v>26</v>
      </c>
      <c r="P8" s="141"/>
      <c r="Q8" s="139" t="s">
        <v>27</v>
      </c>
      <c r="R8" s="139"/>
      <c r="S8" s="139"/>
      <c r="T8" s="139"/>
      <c r="U8" s="141" t="s">
        <v>28</v>
      </c>
      <c r="V8" s="141"/>
      <c r="W8" s="136" t="s">
        <v>29</v>
      </c>
      <c r="X8" s="136"/>
      <c r="Y8" s="55"/>
      <c r="Z8" s="56"/>
      <c r="AA8" s="57"/>
      <c r="AB8" s="58"/>
      <c r="AC8" s="57"/>
      <c r="AD8" s="58"/>
      <c r="AE8" s="57"/>
      <c r="AF8" s="58"/>
      <c r="AG8" s="59"/>
      <c r="AH8" s="55"/>
      <c r="AI8" s="56"/>
      <c r="AJ8" s="57"/>
      <c r="AK8" s="58"/>
      <c r="AL8" s="57"/>
      <c r="AM8" s="58" t="s">
        <v>30</v>
      </c>
      <c r="AN8" s="58"/>
      <c r="AO8" s="58"/>
      <c r="AP8" s="58"/>
      <c r="AQ8" s="58"/>
      <c r="AR8" s="58"/>
      <c r="AS8" s="58"/>
      <c r="AT8" s="59"/>
      <c r="AU8" s="59"/>
      <c r="AV8" s="59"/>
      <c r="AW8" s="58"/>
      <c r="AX8" s="60"/>
      <c r="AY8" s="61"/>
      <c r="AZ8" s="9"/>
      <c r="BA8" s="9"/>
    </row>
    <row r="9" spans="1:54" ht="108.75" customHeight="1">
      <c r="A9" s="62" t="s">
        <v>31</v>
      </c>
      <c r="B9" s="63" t="s">
        <v>32</v>
      </c>
      <c r="C9" s="63" t="s">
        <v>33</v>
      </c>
      <c r="D9" s="64" t="s">
        <v>34</v>
      </c>
      <c r="E9" s="112" t="s">
        <v>35</v>
      </c>
      <c r="F9" s="113" t="s">
        <v>36</v>
      </c>
      <c r="G9" s="112" t="s">
        <v>35</v>
      </c>
      <c r="H9" s="114" t="s">
        <v>37</v>
      </c>
      <c r="I9" s="115" t="s">
        <v>38</v>
      </c>
      <c r="J9" s="116" t="s">
        <v>39</v>
      </c>
      <c r="K9" s="112" t="s">
        <v>35</v>
      </c>
      <c r="L9" s="114" t="s">
        <v>40</v>
      </c>
      <c r="M9" s="115" t="s">
        <v>41</v>
      </c>
      <c r="N9" s="117" t="s">
        <v>42</v>
      </c>
      <c r="O9" s="115" t="s">
        <v>43</v>
      </c>
      <c r="P9" s="117" t="s">
        <v>44</v>
      </c>
      <c r="Q9" s="112" t="s">
        <v>45</v>
      </c>
      <c r="R9" s="114" t="s">
        <v>46</v>
      </c>
      <c r="S9" s="112" t="s">
        <v>45</v>
      </c>
      <c r="T9" s="114" t="s">
        <v>47</v>
      </c>
      <c r="U9" s="112" t="s">
        <v>45</v>
      </c>
      <c r="V9" s="114" t="s">
        <v>48</v>
      </c>
      <c r="W9" s="115" t="s">
        <v>49</v>
      </c>
      <c r="X9" s="118" t="s">
        <v>50</v>
      </c>
      <c r="Y9" s="119" t="s">
        <v>51</v>
      </c>
      <c r="Z9" s="120" t="s">
        <v>49</v>
      </c>
      <c r="AA9" s="121" t="s">
        <v>52</v>
      </c>
      <c r="AB9" s="112" t="s">
        <v>53</v>
      </c>
      <c r="AC9" s="114" t="s">
        <v>54</v>
      </c>
      <c r="AD9" s="112" t="s">
        <v>55</v>
      </c>
      <c r="AE9" s="114" t="s">
        <v>56</v>
      </c>
      <c r="AF9" s="122" t="s">
        <v>49</v>
      </c>
      <c r="AG9" s="123" t="s">
        <v>57</v>
      </c>
      <c r="AH9" s="124" t="s">
        <v>58</v>
      </c>
      <c r="AI9" s="122" t="s">
        <v>59</v>
      </c>
      <c r="AJ9" s="114" t="s">
        <v>60</v>
      </c>
      <c r="AK9" s="122" t="s">
        <v>49</v>
      </c>
      <c r="AL9" s="114" t="s">
        <v>61</v>
      </c>
      <c r="AM9" s="115" t="s">
        <v>62</v>
      </c>
      <c r="AN9" s="114" t="s">
        <v>63</v>
      </c>
      <c r="AO9" s="115" t="s">
        <v>64</v>
      </c>
      <c r="AP9" s="114" t="s">
        <v>65</v>
      </c>
      <c r="AQ9" s="115" t="s">
        <v>66</v>
      </c>
      <c r="AR9" s="114" t="s">
        <v>67</v>
      </c>
      <c r="AS9" s="115" t="s">
        <v>68</v>
      </c>
      <c r="AT9" s="114" t="s">
        <v>69</v>
      </c>
      <c r="AU9" s="122" t="s">
        <v>49</v>
      </c>
      <c r="AV9" s="114" t="s">
        <v>70</v>
      </c>
      <c r="AW9" s="122" t="s">
        <v>71</v>
      </c>
      <c r="AX9" s="125" t="s">
        <v>72</v>
      </c>
      <c r="AY9" s="65" t="s">
        <v>73</v>
      </c>
      <c r="AZ9" s="66" t="s">
        <v>74</v>
      </c>
      <c r="BA9" s="67" t="s">
        <v>75</v>
      </c>
    </row>
    <row r="10" spans="1:54" ht="18" thickBot="1">
      <c r="A10" s="68"/>
      <c r="B10" s="69"/>
      <c r="C10" s="69"/>
      <c r="D10" s="70"/>
      <c r="E10" s="71"/>
      <c r="F10" s="72" t="s">
        <v>76</v>
      </c>
      <c r="G10" s="73"/>
      <c r="H10" s="74" t="s">
        <v>76</v>
      </c>
      <c r="I10" s="75"/>
      <c r="J10" s="76" t="s">
        <v>77</v>
      </c>
      <c r="K10" s="75"/>
      <c r="L10" s="77" t="s">
        <v>78</v>
      </c>
      <c r="M10" s="75"/>
      <c r="N10" s="78" t="s">
        <v>77</v>
      </c>
      <c r="O10" s="75"/>
      <c r="P10" s="77" t="s">
        <v>78</v>
      </c>
      <c r="Q10" s="75"/>
      <c r="R10" s="77" t="s">
        <v>79</v>
      </c>
      <c r="S10" s="75"/>
      <c r="T10" s="77" t="s">
        <v>78</v>
      </c>
      <c r="U10" s="75"/>
      <c r="V10" s="77" t="s">
        <v>80</v>
      </c>
      <c r="W10" s="75"/>
      <c r="X10" s="79" t="s">
        <v>81</v>
      </c>
      <c r="Y10" s="80"/>
      <c r="Z10" s="81"/>
      <c r="AA10" s="74" t="s">
        <v>82</v>
      </c>
      <c r="AB10" s="73"/>
      <c r="AC10" s="77" t="s">
        <v>83</v>
      </c>
      <c r="AD10" s="75"/>
      <c r="AE10" s="77" t="s">
        <v>78</v>
      </c>
      <c r="AF10" s="82"/>
      <c r="AG10" s="79" t="s">
        <v>82</v>
      </c>
      <c r="AH10" s="80"/>
      <c r="AI10" s="81"/>
      <c r="AJ10" s="74" t="s">
        <v>84</v>
      </c>
      <c r="AK10" s="73"/>
      <c r="AL10" s="77" t="s">
        <v>85</v>
      </c>
      <c r="AM10" s="75"/>
      <c r="AN10" s="77" t="s">
        <v>86</v>
      </c>
      <c r="AO10" s="75"/>
      <c r="AP10" s="77" t="s">
        <v>78</v>
      </c>
      <c r="AQ10" s="75"/>
      <c r="AR10" s="77" t="s">
        <v>87</v>
      </c>
      <c r="AS10" s="75"/>
      <c r="AT10" s="77" t="s">
        <v>86</v>
      </c>
      <c r="AU10" s="75"/>
      <c r="AV10" s="77" t="s">
        <v>88</v>
      </c>
      <c r="AW10" s="82"/>
      <c r="AX10" s="79" t="s">
        <v>89</v>
      </c>
      <c r="AY10" s="83"/>
      <c r="AZ10" s="84"/>
      <c r="BA10" s="85"/>
    </row>
    <row r="11" spans="1:54">
      <c r="A11" s="86">
        <v>1</v>
      </c>
      <c r="B11" s="86" t="s">
        <v>90</v>
      </c>
      <c r="C11" s="87" t="s">
        <v>91</v>
      </c>
      <c r="D11" s="88"/>
      <c r="E11" s="89">
        <v>22</v>
      </c>
      <c r="F11" s="90">
        <f t="shared" ref="F11:F18" si="0">E11*6</f>
        <v>132</v>
      </c>
      <c r="G11" s="91"/>
      <c r="H11" s="90">
        <f t="shared" ref="H11:H27" si="1">G11*6</f>
        <v>0</v>
      </c>
      <c r="I11" s="92">
        <v>7</v>
      </c>
      <c r="J11" s="93">
        <f t="shared" ref="J11:J18" si="2">IF(I11&lt;=4,I11*3,12+(I11-4)*3*2/3)</f>
        <v>18</v>
      </c>
      <c r="K11" s="91"/>
      <c r="L11" s="90">
        <f t="shared" ref="L11:L27" si="3">K11*3</f>
        <v>0</v>
      </c>
      <c r="M11" s="91"/>
      <c r="N11" s="90">
        <f t="shared" ref="N11:N27" si="4">IF(M11&lt;=4,M11*3,12+(M11-4)*3*2/3)</f>
        <v>0</v>
      </c>
      <c r="O11" s="91"/>
      <c r="P11" s="90">
        <f t="shared" ref="P11:P27" si="5">O11*3</f>
        <v>0</v>
      </c>
      <c r="Q11" s="91">
        <v>5</v>
      </c>
      <c r="R11" s="90">
        <f t="shared" ref="R11:R27" si="6">IF(Q11&gt;10,20,Q11*2)</f>
        <v>10</v>
      </c>
      <c r="S11" s="91">
        <v>17</v>
      </c>
      <c r="T11" s="90">
        <f t="shared" ref="T11:T27" si="7">S11*3</f>
        <v>51</v>
      </c>
      <c r="U11" s="91"/>
      <c r="V11" s="94">
        <f t="shared" ref="V11:V27" si="8">U11</f>
        <v>0</v>
      </c>
      <c r="W11" s="91" t="s">
        <v>92</v>
      </c>
      <c r="X11" s="90">
        <f t="shared" ref="X11:X27" si="9">IF(W11="si",10,0)</f>
        <v>10</v>
      </c>
      <c r="Y11" s="95">
        <f t="shared" ref="Y11:Y27" si="10">F11+H11+J11+L11+N11+P11+R11+T11+V11+X11</f>
        <v>221</v>
      </c>
      <c r="Z11" s="89" t="s">
        <v>92</v>
      </c>
      <c r="AA11" s="90">
        <f t="shared" ref="AA11:AA27" si="11">IF(Z11="si",6,0)</f>
        <v>6</v>
      </c>
      <c r="AB11" s="91"/>
      <c r="AC11" s="90">
        <f t="shared" ref="AC11:AC27" si="12">AB11*4</f>
        <v>0</v>
      </c>
      <c r="AD11" s="91"/>
      <c r="AE11" s="90">
        <f t="shared" ref="AE11:AE27" si="13">AD11*3</f>
        <v>0</v>
      </c>
      <c r="AF11" s="91"/>
      <c r="AG11" s="96">
        <f t="shared" ref="AG11:AG27" si="14">IF(AF11="si",6,0)</f>
        <v>0</v>
      </c>
      <c r="AH11" s="97">
        <f t="shared" ref="AH11:AH27" si="15">AA11+AC11+AE11+AG11</f>
        <v>6</v>
      </c>
      <c r="AI11" s="89"/>
      <c r="AJ11" s="90">
        <f t="shared" ref="AJ11:AJ27" si="16">AI11*3</f>
        <v>0</v>
      </c>
      <c r="AK11" s="91" t="s">
        <v>92</v>
      </c>
      <c r="AL11" s="98">
        <f t="shared" ref="AL11:AL27" si="17">IF(AK11="si",12,0)</f>
        <v>12</v>
      </c>
      <c r="AM11" s="91"/>
      <c r="AN11" s="90">
        <f t="shared" ref="AN11:AN27" si="18">AM11*5</f>
        <v>0</v>
      </c>
      <c r="AO11" s="91"/>
      <c r="AP11" s="90">
        <f t="shared" ref="AP11:AP27" si="19">AO11*3</f>
        <v>0</v>
      </c>
      <c r="AQ11" s="91"/>
      <c r="AR11" s="90">
        <f t="shared" ref="AR11:AR18" si="20">AQ11</f>
        <v>0</v>
      </c>
      <c r="AS11" s="91"/>
      <c r="AT11" s="90">
        <f t="shared" ref="AT11:AT27" si="21">AS11*5</f>
        <v>0</v>
      </c>
      <c r="AU11" s="91"/>
      <c r="AV11" s="90">
        <f t="shared" ref="AV11:AV27" si="22">IF(AU11="si",5,0)</f>
        <v>0</v>
      </c>
      <c r="AW11" s="91"/>
      <c r="AX11" s="98">
        <f t="shared" ref="AX11:AX27" si="23">AW11*1</f>
        <v>0</v>
      </c>
      <c r="AY11" s="99">
        <f t="shared" ref="AY11:AY27" si="24">AJ11+AL11+AX11+IF(AN11+AP11+AR11+AT11+AV11&gt;10,10,AN11+AP11+AR11+AT11+AV11)</f>
        <v>12</v>
      </c>
      <c r="AZ11" s="100">
        <f t="shared" ref="AZ11:AZ27" si="25">Y11+AH11+AY11</f>
        <v>239</v>
      </c>
      <c r="BA11" s="131"/>
      <c r="BB11" s="1"/>
    </row>
    <row r="12" spans="1:54">
      <c r="A12" s="86">
        <v>2</v>
      </c>
      <c r="B12" s="86" t="s">
        <v>93</v>
      </c>
      <c r="C12" s="86" t="s">
        <v>94</v>
      </c>
      <c r="D12" s="101"/>
      <c r="E12" s="89">
        <v>19</v>
      </c>
      <c r="F12" s="90">
        <f t="shared" si="0"/>
        <v>114</v>
      </c>
      <c r="G12" s="91"/>
      <c r="H12" s="90">
        <f t="shared" si="1"/>
        <v>0</v>
      </c>
      <c r="I12" s="92">
        <v>5</v>
      </c>
      <c r="J12" s="93">
        <f t="shared" si="2"/>
        <v>14</v>
      </c>
      <c r="K12" s="91"/>
      <c r="L12" s="90">
        <f t="shared" si="3"/>
        <v>0</v>
      </c>
      <c r="M12" s="91"/>
      <c r="N12" s="90">
        <f t="shared" si="4"/>
        <v>0</v>
      </c>
      <c r="O12" s="91"/>
      <c r="P12" s="90">
        <f t="shared" si="5"/>
        <v>0</v>
      </c>
      <c r="Q12" s="91">
        <v>5</v>
      </c>
      <c r="R12" s="90">
        <f t="shared" si="6"/>
        <v>10</v>
      </c>
      <c r="S12" s="91">
        <v>13</v>
      </c>
      <c r="T12" s="90">
        <f t="shared" si="7"/>
        <v>39</v>
      </c>
      <c r="U12" s="91"/>
      <c r="V12" s="94">
        <f t="shared" si="8"/>
        <v>0</v>
      </c>
      <c r="W12" s="91" t="s">
        <v>92</v>
      </c>
      <c r="X12" s="90">
        <f t="shared" si="9"/>
        <v>10</v>
      </c>
      <c r="Y12" s="95">
        <f t="shared" si="10"/>
        <v>187</v>
      </c>
      <c r="Z12" s="89" t="s">
        <v>92</v>
      </c>
      <c r="AA12" s="90">
        <f t="shared" si="11"/>
        <v>6</v>
      </c>
      <c r="AB12" s="91"/>
      <c r="AC12" s="90">
        <f t="shared" si="12"/>
        <v>0</v>
      </c>
      <c r="AD12" s="91"/>
      <c r="AE12" s="90">
        <f t="shared" si="13"/>
        <v>0</v>
      </c>
      <c r="AF12" s="91"/>
      <c r="AG12" s="96">
        <f t="shared" si="14"/>
        <v>0</v>
      </c>
      <c r="AH12" s="97">
        <f t="shared" si="15"/>
        <v>6</v>
      </c>
      <c r="AI12" s="89"/>
      <c r="AJ12" s="90">
        <f t="shared" si="16"/>
        <v>0</v>
      </c>
      <c r="AK12" s="91"/>
      <c r="AL12" s="98">
        <f t="shared" si="17"/>
        <v>0</v>
      </c>
      <c r="AM12" s="91"/>
      <c r="AN12" s="90">
        <f t="shared" si="18"/>
        <v>0</v>
      </c>
      <c r="AO12" s="91"/>
      <c r="AP12" s="90">
        <f t="shared" si="19"/>
        <v>0</v>
      </c>
      <c r="AQ12" s="91">
        <v>3</v>
      </c>
      <c r="AR12" s="90">
        <f t="shared" si="20"/>
        <v>3</v>
      </c>
      <c r="AS12" s="91"/>
      <c r="AT12" s="90">
        <f t="shared" si="21"/>
        <v>0</v>
      </c>
      <c r="AU12" s="91"/>
      <c r="AV12" s="90">
        <f t="shared" si="22"/>
        <v>0</v>
      </c>
      <c r="AW12" s="91">
        <v>3</v>
      </c>
      <c r="AX12" s="98">
        <f t="shared" si="23"/>
        <v>3</v>
      </c>
      <c r="AY12" s="99">
        <f t="shared" si="24"/>
        <v>6</v>
      </c>
      <c r="AZ12" s="130">
        <f t="shared" si="25"/>
        <v>199</v>
      </c>
      <c r="BA12" s="132"/>
      <c r="BB12" s="1"/>
    </row>
    <row r="13" spans="1:54">
      <c r="A13" s="86">
        <v>3</v>
      </c>
      <c r="B13" s="86" t="s">
        <v>95</v>
      </c>
      <c r="C13" s="86" t="s">
        <v>96</v>
      </c>
      <c r="D13" s="101"/>
      <c r="E13" s="102">
        <v>12</v>
      </c>
      <c r="F13" s="90">
        <f t="shared" si="0"/>
        <v>72</v>
      </c>
      <c r="G13" s="91"/>
      <c r="H13" s="90">
        <f t="shared" si="1"/>
        <v>0</v>
      </c>
      <c r="I13" s="92"/>
      <c r="J13" s="93">
        <f t="shared" si="2"/>
        <v>0</v>
      </c>
      <c r="K13" s="91">
        <v>18</v>
      </c>
      <c r="L13" s="90">
        <f t="shared" si="3"/>
        <v>54</v>
      </c>
      <c r="M13" s="91"/>
      <c r="N13" s="90">
        <f t="shared" si="4"/>
        <v>0</v>
      </c>
      <c r="O13" s="91"/>
      <c r="P13" s="90">
        <f t="shared" si="5"/>
        <v>0</v>
      </c>
      <c r="Q13" s="91">
        <v>5</v>
      </c>
      <c r="R13" s="90">
        <f t="shared" si="6"/>
        <v>10</v>
      </c>
      <c r="S13" s="91">
        <v>7</v>
      </c>
      <c r="T13" s="90">
        <f t="shared" si="7"/>
        <v>21</v>
      </c>
      <c r="U13" s="91"/>
      <c r="V13" s="94">
        <f t="shared" si="8"/>
        <v>0</v>
      </c>
      <c r="W13" s="103" t="s">
        <v>97</v>
      </c>
      <c r="X13" s="90">
        <f t="shared" si="9"/>
        <v>0</v>
      </c>
      <c r="Y13" s="95">
        <f t="shared" si="10"/>
        <v>157</v>
      </c>
      <c r="Z13" s="89" t="s">
        <v>92</v>
      </c>
      <c r="AA13" s="90">
        <f t="shared" si="11"/>
        <v>6</v>
      </c>
      <c r="AB13" s="91"/>
      <c r="AC13" s="90">
        <f t="shared" si="12"/>
        <v>0</v>
      </c>
      <c r="AD13" s="91"/>
      <c r="AE13" s="90">
        <f t="shared" si="13"/>
        <v>0</v>
      </c>
      <c r="AF13" s="91"/>
      <c r="AG13" s="96">
        <f t="shared" si="14"/>
        <v>0</v>
      </c>
      <c r="AH13" s="97">
        <f t="shared" si="15"/>
        <v>6</v>
      </c>
      <c r="AI13" s="89"/>
      <c r="AJ13" s="90">
        <f t="shared" si="16"/>
        <v>0</v>
      </c>
      <c r="AK13" s="91"/>
      <c r="AL13" s="98">
        <f t="shared" si="17"/>
        <v>0</v>
      </c>
      <c r="AM13" s="91"/>
      <c r="AN13" s="90">
        <f t="shared" si="18"/>
        <v>0</v>
      </c>
      <c r="AO13" s="91"/>
      <c r="AP13" s="90">
        <f t="shared" si="19"/>
        <v>0</v>
      </c>
      <c r="AQ13" s="91"/>
      <c r="AR13" s="90">
        <f t="shared" si="20"/>
        <v>0</v>
      </c>
      <c r="AS13" s="91"/>
      <c r="AT13" s="90">
        <f t="shared" si="21"/>
        <v>0</v>
      </c>
      <c r="AU13" s="91"/>
      <c r="AV13" s="90">
        <f t="shared" si="22"/>
        <v>0</v>
      </c>
      <c r="AW13" s="91"/>
      <c r="AX13" s="98">
        <f t="shared" si="23"/>
        <v>0</v>
      </c>
      <c r="AY13" s="99">
        <f t="shared" si="24"/>
        <v>0</v>
      </c>
      <c r="AZ13" s="130">
        <f t="shared" si="25"/>
        <v>163</v>
      </c>
      <c r="BA13" s="132"/>
      <c r="BB13" s="1"/>
    </row>
    <row r="14" spans="1:54">
      <c r="A14" s="86">
        <v>4</v>
      </c>
      <c r="B14" s="86" t="s">
        <v>98</v>
      </c>
      <c r="C14" s="86" t="s">
        <v>99</v>
      </c>
      <c r="D14" s="101"/>
      <c r="E14" s="89">
        <v>11</v>
      </c>
      <c r="F14" s="90">
        <f t="shared" si="0"/>
        <v>66</v>
      </c>
      <c r="G14" s="91"/>
      <c r="H14" s="90">
        <f t="shared" si="1"/>
        <v>0</v>
      </c>
      <c r="I14" s="92">
        <v>4</v>
      </c>
      <c r="J14" s="93">
        <f t="shared" si="2"/>
        <v>12</v>
      </c>
      <c r="K14" s="91"/>
      <c r="L14" s="90">
        <f t="shared" si="3"/>
        <v>0</v>
      </c>
      <c r="M14" s="91"/>
      <c r="N14" s="90">
        <f t="shared" si="4"/>
        <v>0</v>
      </c>
      <c r="O14" s="91">
        <v>1</v>
      </c>
      <c r="P14" s="90">
        <f t="shared" si="5"/>
        <v>3</v>
      </c>
      <c r="Q14" s="91">
        <v>5</v>
      </c>
      <c r="R14" s="90">
        <f t="shared" si="6"/>
        <v>10</v>
      </c>
      <c r="S14" s="91">
        <v>4</v>
      </c>
      <c r="T14" s="90">
        <f t="shared" si="7"/>
        <v>12</v>
      </c>
      <c r="U14" s="91"/>
      <c r="V14" s="94">
        <f t="shared" si="8"/>
        <v>0</v>
      </c>
      <c r="W14" s="91"/>
      <c r="X14" s="90">
        <f t="shared" si="9"/>
        <v>0</v>
      </c>
      <c r="Y14" s="95">
        <f t="shared" si="10"/>
        <v>103</v>
      </c>
      <c r="Z14" s="89" t="s">
        <v>92</v>
      </c>
      <c r="AA14" s="90">
        <f t="shared" si="11"/>
        <v>6</v>
      </c>
      <c r="AB14" s="91"/>
      <c r="AC14" s="90">
        <f t="shared" si="12"/>
        <v>0</v>
      </c>
      <c r="AD14" s="91">
        <v>1</v>
      </c>
      <c r="AE14" s="90">
        <f t="shared" si="13"/>
        <v>3</v>
      </c>
      <c r="AF14" s="91"/>
      <c r="AG14" s="96">
        <f t="shared" si="14"/>
        <v>0</v>
      </c>
      <c r="AH14" s="97">
        <f t="shared" si="15"/>
        <v>9</v>
      </c>
      <c r="AI14" s="89"/>
      <c r="AJ14" s="90">
        <f t="shared" si="16"/>
        <v>0</v>
      </c>
      <c r="AK14" s="91" t="s">
        <v>92</v>
      </c>
      <c r="AL14" s="98">
        <f t="shared" si="17"/>
        <v>12</v>
      </c>
      <c r="AM14" s="91"/>
      <c r="AN14" s="90">
        <f t="shared" si="18"/>
        <v>0</v>
      </c>
      <c r="AO14" s="91"/>
      <c r="AP14" s="90">
        <f t="shared" si="19"/>
        <v>0</v>
      </c>
      <c r="AQ14" s="91"/>
      <c r="AR14" s="90">
        <f t="shared" si="20"/>
        <v>0</v>
      </c>
      <c r="AS14" s="91"/>
      <c r="AT14" s="90">
        <f t="shared" si="21"/>
        <v>0</v>
      </c>
      <c r="AU14" s="91"/>
      <c r="AV14" s="90">
        <f t="shared" si="22"/>
        <v>0</v>
      </c>
      <c r="AW14" s="91">
        <v>1</v>
      </c>
      <c r="AX14" s="98">
        <f t="shared" si="23"/>
        <v>1</v>
      </c>
      <c r="AY14" s="99">
        <f t="shared" si="24"/>
        <v>13</v>
      </c>
      <c r="AZ14" s="130">
        <f t="shared" si="25"/>
        <v>125</v>
      </c>
      <c r="BA14" s="132"/>
      <c r="BB14" s="1"/>
    </row>
    <row r="15" spans="1:54">
      <c r="A15" s="86">
        <v>5</v>
      </c>
      <c r="B15" s="86" t="s">
        <v>100</v>
      </c>
      <c r="C15" s="86" t="s">
        <v>101</v>
      </c>
      <c r="D15" s="101"/>
      <c r="E15" s="89">
        <v>7</v>
      </c>
      <c r="F15" s="90">
        <f t="shared" si="0"/>
        <v>42</v>
      </c>
      <c r="G15" s="91"/>
      <c r="H15" s="90">
        <f t="shared" si="1"/>
        <v>0</v>
      </c>
      <c r="I15" s="92"/>
      <c r="J15" s="93">
        <f t="shared" si="2"/>
        <v>0</v>
      </c>
      <c r="K15" s="91"/>
      <c r="L15" s="90">
        <f t="shared" si="3"/>
        <v>0</v>
      </c>
      <c r="M15" s="91">
        <v>17</v>
      </c>
      <c r="N15" s="90">
        <f t="shared" si="4"/>
        <v>38</v>
      </c>
      <c r="O15" s="91"/>
      <c r="P15" s="90">
        <f t="shared" si="5"/>
        <v>0</v>
      </c>
      <c r="Q15" s="91">
        <v>5</v>
      </c>
      <c r="R15" s="90">
        <f t="shared" si="6"/>
        <v>10</v>
      </c>
      <c r="S15" s="91">
        <v>2</v>
      </c>
      <c r="T15" s="90">
        <f t="shared" si="7"/>
        <v>6</v>
      </c>
      <c r="U15" s="91"/>
      <c r="V15" s="94">
        <f t="shared" si="8"/>
        <v>0</v>
      </c>
      <c r="W15" s="91"/>
      <c r="X15" s="90">
        <f t="shared" si="9"/>
        <v>0</v>
      </c>
      <c r="Y15" s="95">
        <f t="shared" si="10"/>
        <v>96</v>
      </c>
      <c r="Z15" s="89" t="s">
        <v>92</v>
      </c>
      <c r="AA15" s="90">
        <f t="shared" si="11"/>
        <v>6</v>
      </c>
      <c r="AB15" s="91"/>
      <c r="AC15" s="90">
        <f t="shared" si="12"/>
        <v>0</v>
      </c>
      <c r="AD15" s="91"/>
      <c r="AE15" s="90">
        <f t="shared" si="13"/>
        <v>0</v>
      </c>
      <c r="AF15" s="91"/>
      <c r="AG15" s="96">
        <f t="shared" si="14"/>
        <v>0</v>
      </c>
      <c r="AH15" s="97">
        <f t="shared" si="15"/>
        <v>6</v>
      </c>
      <c r="AI15" s="89"/>
      <c r="AJ15" s="90">
        <f t="shared" si="16"/>
        <v>0</v>
      </c>
      <c r="AK15" s="91" t="s">
        <v>92</v>
      </c>
      <c r="AL15" s="98">
        <f t="shared" si="17"/>
        <v>12</v>
      </c>
      <c r="AM15" s="91"/>
      <c r="AN15" s="90">
        <f t="shared" si="18"/>
        <v>0</v>
      </c>
      <c r="AO15" s="91"/>
      <c r="AP15" s="90">
        <f t="shared" si="19"/>
        <v>0</v>
      </c>
      <c r="AQ15" s="91">
        <v>1</v>
      </c>
      <c r="AR15" s="90">
        <f t="shared" si="20"/>
        <v>1</v>
      </c>
      <c r="AS15" s="91"/>
      <c r="AT15" s="90">
        <f t="shared" si="21"/>
        <v>0</v>
      </c>
      <c r="AU15" s="91"/>
      <c r="AV15" s="90">
        <f t="shared" si="22"/>
        <v>0</v>
      </c>
      <c r="AW15" s="91"/>
      <c r="AX15" s="98">
        <f t="shared" si="23"/>
        <v>0</v>
      </c>
      <c r="AY15" s="99">
        <f t="shared" si="24"/>
        <v>13</v>
      </c>
      <c r="AZ15" s="130">
        <f t="shared" si="25"/>
        <v>115</v>
      </c>
      <c r="BA15" s="132"/>
      <c r="BB15" s="1"/>
    </row>
    <row r="16" spans="1:54">
      <c r="A16" s="86">
        <v>6</v>
      </c>
      <c r="B16" s="86" t="s">
        <v>102</v>
      </c>
      <c r="C16" s="86" t="s">
        <v>103</v>
      </c>
      <c r="D16" s="101"/>
      <c r="E16" s="89">
        <v>10</v>
      </c>
      <c r="F16" s="90">
        <f t="shared" si="0"/>
        <v>60</v>
      </c>
      <c r="G16" s="91"/>
      <c r="H16" s="90">
        <f t="shared" si="1"/>
        <v>0</v>
      </c>
      <c r="I16" s="92">
        <v>1</v>
      </c>
      <c r="J16" s="93">
        <f t="shared" si="2"/>
        <v>3</v>
      </c>
      <c r="K16" s="91"/>
      <c r="L16" s="90">
        <f t="shared" si="3"/>
        <v>0</v>
      </c>
      <c r="M16" s="91">
        <v>2</v>
      </c>
      <c r="N16" s="90">
        <f t="shared" si="4"/>
        <v>6</v>
      </c>
      <c r="O16" s="91"/>
      <c r="P16" s="90">
        <f t="shared" si="5"/>
        <v>0</v>
      </c>
      <c r="Q16" s="91">
        <v>5</v>
      </c>
      <c r="R16" s="90">
        <f t="shared" si="6"/>
        <v>10</v>
      </c>
      <c r="S16" s="91"/>
      <c r="T16" s="90">
        <f t="shared" si="7"/>
        <v>0</v>
      </c>
      <c r="U16" s="91"/>
      <c r="V16" s="94">
        <f t="shared" si="8"/>
        <v>0</v>
      </c>
      <c r="W16" s="91"/>
      <c r="X16" s="90">
        <f t="shared" si="9"/>
        <v>0</v>
      </c>
      <c r="Y16" s="95">
        <f t="shared" si="10"/>
        <v>79</v>
      </c>
      <c r="Z16" s="89" t="s">
        <v>92</v>
      </c>
      <c r="AA16" s="90">
        <f t="shared" si="11"/>
        <v>6</v>
      </c>
      <c r="AB16" s="91"/>
      <c r="AC16" s="90">
        <f t="shared" si="12"/>
        <v>0</v>
      </c>
      <c r="AD16" s="91">
        <v>1</v>
      </c>
      <c r="AE16" s="90">
        <f t="shared" si="13"/>
        <v>3</v>
      </c>
      <c r="AF16" s="91"/>
      <c r="AG16" s="96">
        <f t="shared" si="14"/>
        <v>0</v>
      </c>
      <c r="AH16" s="97">
        <f t="shared" si="15"/>
        <v>9</v>
      </c>
      <c r="AI16" s="89"/>
      <c r="AJ16" s="90">
        <f t="shared" si="16"/>
        <v>0</v>
      </c>
      <c r="AK16" s="91" t="s">
        <v>92</v>
      </c>
      <c r="AL16" s="98">
        <f t="shared" si="17"/>
        <v>12</v>
      </c>
      <c r="AM16" s="91"/>
      <c r="AN16" s="90">
        <f t="shared" si="18"/>
        <v>0</v>
      </c>
      <c r="AO16" s="91"/>
      <c r="AP16" s="90">
        <f t="shared" si="19"/>
        <v>0</v>
      </c>
      <c r="AQ16" s="91">
        <v>2</v>
      </c>
      <c r="AR16" s="90">
        <f t="shared" si="20"/>
        <v>2</v>
      </c>
      <c r="AS16" s="91">
        <v>2</v>
      </c>
      <c r="AT16" s="90">
        <f t="shared" si="21"/>
        <v>10</v>
      </c>
      <c r="AU16" s="91"/>
      <c r="AV16" s="90">
        <f t="shared" si="22"/>
        <v>0</v>
      </c>
      <c r="AW16" s="91"/>
      <c r="AX16" s="98">
        <f t="shared" si="23"/>
        <v>0</v>
      </c>
      <c r="AY16" s="99">
        <f t="shared" si="24"/>
        <v>22</v>
      </c>
      <c r="AZ16" s="130">
        <f t="shared" si="25"/>
        <v>110</v>
      </c>
      <c r="BA16" s="133"/>
      <c r="BB16" s="1"/>
    </row>
    <row r="17" spans="1:54">
      <c r="A17" s="86">
        <v>7</v>
      </c>
      <c r="B17" s="86" t="s">
        <v>104</v>
      </c>
      <c r="C17" s="86" t="s">
        <v>105</v>
      </c>
      <c r="D17" s="101"/>
      <c r="E17" s="89">
        <v>8</v>
      </c>
      <c r="F17" s="90">
        <f t="shared" si="0"/>
        <v>48</v>
      </c>
      <c r="G17" s="91"/>
      <c r="H17" s="90">
        <f t="shared" si="1"/>
        <v>0</v>
      </c>
      <c r="I17" s="92">
        <v>5</v>
      </c>
      <c r="J17" s="93">
        <f t="shared" si="2"/>
        <v>14</v>
      </c>
      <c r="K17" s="91"/>
      <c r="L17" s="90">
        <f t="shared" si="3"/>
        <v>0</v>
      </c>
      <c r="M17" s="91"/>
      <c r="N17" s="90">
        <f t="shared" si="4"/>
        <v>0</v>
      </c>
      <c r="O17" s="91"/>
      <c r="P17" s="90">
        <f t="shared" si="5"/>
        <v>0</v>
      </c>
      <c r="Q17" s="91">
        <v>3</v>
      </c>
      <c r="R17" s="90">
        <f t="shared" si="6"/>
        <v>6</v>
      </c>
      <c r="S17" s="91"/>
      <c r="T17" s="90">
        <f t="shared" si="7"/>
        <v>0</v>
      </c>
      <c r="U17" s="91"/>
      <c r="V17" s="94">
        <f t="shared" si="8"/>
        <v>0</v>
      </c>
      <c r="W17" s="91"/>
      <c r="X17" s="90">
        <f t="shared" si="9"/>
        <v>0</v>
      </c>
      <c r="Y17" s="95">
        <f t="shared" si="10"/>
        <v>68</v>
      </c>
      <c r="Z17" s="89"/>
      <c r="AA17" s="90">
        <f t="shared" si="11"/>
        <v>0</v>
      </c>
      <c r="AB17" s="91">
        <v>2</v>
      </c>
      <c r="AC17" s="90">
        <f t="shared" si="12"/>
        <v>8</v>
      </c>
      <c r="AD17" s="91">
        <v>1</v>
      </c>
      <c r="AE17" s="90">
        <f t="shared" si="13"/>
        <v>3</v>
      </c>
      <c r="AF17" s="91"/>
      <c r="AG17" s="96">
        <f t="shared" si="14"/>
        <v>0</v>
      </c>
      <c r="AH17" s="97">
        <f t="shared" si="15"/>
        <v>11</v>
      </c>
      <c r="AI17" s="89"/>
      <c r="AJ17" s="90">
        <f t="shared" si="16"/>
        <v>0</v>
      </c>
      <c r="AK17" s="91" t="s">
        <v>92</v>
      </c>
      <c r="AL17" s="98">
        <f t="shared" si="17"/>
        <v>12</v>
      </c>
      <c r="AM17" s="91"/>
      <c r="AN17" s="90">
        <f t="shared" si="18"/>
        <v>0</v>
      </c>
      <c r="AO17" s="91"/>
      <c r="AP17" s="90">
        <f t="shared" si="19"/>
        <v>0</v>
      </c>
      <c r="AQ17" s="91">
        <v>2</v>
      </c>
      <c r="AR17" s="90">
        <f t="shared" si="20"/>
        <v>2</v>
      </c>
      <c r="AS17" s="91"/>
      <c r="AT17" s="90">
        <f t="shared" si="21"/>
        <v>0</v>
      </c>
      <c r="AU17" s="91"/>
      <c r="AV17" s="90">
        <f t="shared" si="22"/>
        <v>0</v>
      </c>
      <c r="AW17" s="91"/>
      <c r="AX17" s="98">
        <f t="shared" si="23"/>
        <v>0</v>
      </c>
      <c r="AY17" s="99">
        <f t="shared" si="24"/>
        <v>14</v>
      </c>
      <c r="AZ17" s="130">
        <f t="shared" si="25"/>
        <v>93</v>
      </c>
      <c r="BA17" s="132"/>
      <c r="BB17" s="1"/>
    </row>
    <row r="18" spans="1:54">
      <c r="A18" s="86">
        <v>8</v>
      </c>
      <c r="B18" s="86" t="s">
        <v>106</v>
      </c>
      <c r="C18" s="86" t="s">
        <v>107</v>
      </c>
      <c r="D18" s="101"/>
      <c r="E18" s="89">
        <v>2</v>
      </c>
      <c r="F18" s="90">
        <f t="shared" si="0"/>
        <v>12</v>
      </c>
      <c r="G18" s="91"/>
      <c r="H18" s="90">
        <f t="shared" si="1"/>
        <v>0</v>
      </c>
      <c r="I18" s="92">
        <v>27</v>
      </c>
      <c r="J18" s="93">
        <f t="shared" si="2"/>
        <v>58</v>
      </c>
      <c r="K18" s="91"/>
      <c r="L18" s="90">
        <f t="shared" si="3"/>
        <v>0</v>
      </c>
      <c r="M18" s="91"/>
      <c r="N18" s="90">
        <f t="shared" si="4"/>
        <v>0</v>
      </c>
      <c r="O18" s="91"/>
      <c r="P18" s="90">
        <f t="shared" si="5"/>
        <v>0</v>
      </c>
      <c r="Q18" s="91">
        <v>2</v>
      </c>
      <c r="R18" s="90">
        <f t="shared" si="6"/>
        <v>4</v>
      </c>
      <c r="S18" s="91"/>
      <c r="T18" s="90">
        <f t="shared" si="7"/>
        <v>0</v>
      </c>
      <c r="U18" s="91"/>
      <c r="V18" s="94">
        <f t="shared" si="8"/>
        <v>0</v>
      </c>
      <c r="W18" s="91"/>
      <c r="X18" s="90">
        <f t="shared" si="9"/>
        <v>0</v>
      </c>
      <c r="Y18" s="95">
        <f t="shared" si="10"/>
        <v>74</v>
      </c>
      <c r="Z18" s="89"/>
      <c r="AA18" s="90">
        <f t="shared" si="11"/>
        <v>0</v>
      </c>
      <c r="AB18" s="91"/>
      <c r="AC18" s="90">
        <f t="shared" si="12"/>
        <v>0</v>
      </c>
      <c r="AD18" s="91">
        <v>2</v>
      </c>
      <c r="AE18" s="90">
        <f t="shared" si="13"/>
        <v>6</v>
      </c>
      <c r="AF18" s="91"/>
      <c r="AG18" s="96">
        <f t="shared" si="14"/>
        <v>0</v>
      </c>
      <c r="AH18" s="97">
        <f t="shared" si="15"/>
        <v>6</v>
      </c>
      <c r="AI18" s="89"/>
      <c r="AJ18" s="90">
        <f t="shared" si="16"/>
        <v>0</v>
      </c>
      <c r="AK18" s="91"/>
      <c r="AL18" s="98">
        <f t="shared" si="17"/>
        <v>0</v>
      </c>
      <c r="AM18" s="91">
        <v>1</v>
      </c>
      <c r="AN18" s="90">
        <f t="shared" si="18"/>
        <v>5</v>
      </c>
      <c r="AO18" s="91"/>
      <c r="AP18" s="90">
        <f t="shared" si="19"/>
        <v>0</v>
      </c>
      <c r="AQ18" s="91">
        <v>2</v>
      </c>
      <c r="AR18" s="90">
        <f t="shared" si="20"/>
        <v>2</v>
      </c>
      <c r="AS18" s="91"/>
      <c r="AT18" s="90">
        <f t="shared" si="21"/>
        <v>0</v>
      </c>
      <c r="AU18" s="91"/>
      <c r="AV18" s="90">
        <f t="shared" si="22"/>
        <v>0</v>
      </c>
      <c r="AW18" s="91"/>
      <c r="AX18" s="98">
        <f t="shared" si="23"/>
        <v>0</v>
      </c>
      <c r="AY18" s="99">
        <f t="shared" si="24"/>
        <v>7</v>
      </c>
      <c r="AZ18" s="130">
        <f t="shared" si="25"/>
        <v>87</v>
      </c>
      <c r="BA18" s="132"/>
      <c r="BB18" s="1"/>
    </row>
    <row r="19" spans="1:54">
      <c r="A19" s="86">
        <v>9</v>
      </c>
      <c r="B19" s="86" t="s">
        <v>114</v>
      </c>
      <c r="C19" s="86" t="s">
        <v>115</v>
      </c>
      <c r="D19" s="101"/>
      <c r="E19" s="89">
        <v>5</v>
      </c>
      <c r="F19" s="90">
        <f>E19*6</f>
        <v>30</v>
      </c>
      <c r="G19" s="91"/>
      <c r="H19" s="90">
        <f>G19*6</f>
        <v>0</v>
      </c>
      <c r="I19" s="92">
        <v>3</v>
      </c>
      <c r="J19" s="93">
        <f>IF(I19&lt;=4,I19*3,12+(I19-4)*3*2/3)</f>
        <v>9</v>
      </c>
      <c r="K19" s="91"/>
      <c r="L19" s="90">
        <f>K19*3</f>
        <v>0</v>
      </c>
      <c r="M19" s="91"/>
      <c r="N19" s="90">
        <f>IF(M19&lt;=4,M19*3,12+(M19-4)*3*2/3)</f>
        <v>0</v>
      </c>
      <c r="O19" s="91"/>
      <c r="P19" s="90">
        <f>O19*3</f>
        <v>0</v>
      </c>
      <c r="Q19" s="91">
        <v>1</v>
      </c>
      <c r="R19" s="90">
        <f>IF(Q19&gt;10,20,Q19*2)</f>
        <v>2</v>
      </c>
      <c r="S19" s="91"/>
      <c r="T19" s="90">
        <f>S19*3</f>
        <v>0</v>
      </c>
      <c r="U19" s="91"/>
      <c r="V19" s="94">
        <f>U19</f>
        <v>0</v>
      </c>
      <c r="W19" s="91"/>
      <c r="X19" s="90">
        <f>IF(W19="si",10,0)</f>
        <v>0</v>
      </c>
      <c r="Y19" s="95">
        <f>F19+H19+J19+L19+N19+P19+R19+T19+V19+X19</f>
        <v>41</v>
      </c>
      <c r="Z19" s="89"/>
      <c r="AA19" s="90">
        <f>IF(Z19="si",6,0)</f>
        <v>0</v>
      </c>
      <c r="AB19" s="91"/>
      <c r="AC19" s="90">
        <f>AB19*4</f>
        <v>0</v>
      </c>
      <c r="AD19" s="91"/>
      <c r="AE19" s="90">
        <f>AD19*3</f>
        <v>0</v>
      </c>
      <c r="AF19" s="91"/>
      <c r="AG19" s="96">
        <f>IF(AF19="si",6,0)</f>
        <v>0</v>
      </c>
      <c r="AH19" s="97">
        <f>AA19+AC19+AE19+AG19</f>
        <v>0</v>
      </c>
      <c r="AI19" s="89"/>
      <c r="AJ19" s="90">
        <f>AI19*3</f>
        <v>0</v>
      </c>
      <c r="AK19" s="91"/>
      <c r="AL19" s="98">
        <f>IF(AK19="si",12,0)</f>
        <v>0</v>
      </c>
      <c r="AM19" s="91">
        <v>1</v>
      </c>
      <c r="AN19" s="90">
        <f>AM19*5</f>
        <v>5</v>
      </c>
      <c r="AO19" s="91"/>
      <c r="AP19" s="90">
        <f>AO19*3</f>
        <v>0</v>
      </c>
      <c r="AQ19" s="91">
        <v>5</v>
      </c>
      <c r="AR19" s="90">
        <f>AQ19</f>
        <v>5</v>
      </c>
      <c r="AS19" s="91"/>
      <c r="AT19" s="90">
        <f>AS19*5</f>
        <v>0</v>
      </c>
      <c r="AU19" s="91"/>
      <c r="AV19" s="90">
        <f>IF(AU19="si",5,0)</f>
        <v>0</v>
      </c>
      <c r="AW19" s="91"/>
      <c r="AX19" s="98">
        <f>AW19*1</f>
        <v>0</v>
      </c>
      <c r="AY19" s="99">
        <f>AJ19+AL19+AX19+IF(AN19+AP19+AR19+AT19+AV19&gt;10,10,AN19+AP19+AR19+AT19+AV19)</f>
        <v>10</v>
      </c>
      <c r="AZ19" s="130">
        <f>Y19+AH19+AY19</f>
        <v>51</v>
      </c>
      <c r="BA19" s="132"/>
      <c r="BB19" s="1"/>
    </row>
    <row r="20" spans="1:54">
      <c r="A20" s="86">
        <v>10</v>
      </c>
      <c r="B20" s="86" t="s">
        <v>116</v>
      </c>
      <c r="C20" s="86" t="s">
        <v>117</v>
      </c>
      <c r="D20" s="101"/>
      <c r="E20" s="89">
        <v>1</v>
      </c>
      <c r="F20" s="90">
        <f>E20*6</f>
        <v>6</v>
      </c>
      <c r="G20" s="91"/>
      <c r="H20" s="90">
        <f>G20*6</f>
        <v>0</v>
      </c>
      <c r="I20" s="92">
        <v>4</v>
      </c>
      <c r="J20" s="93">
        <f>IF(I20&lt;=4,I20*3,12+(I20-4)*3*2/3)</f>
        <v>12</v>
      </c>
      <c r="K20" s="91"/>
      <c r="L20" s="90">
        <f>K20*3</f>
        <v>0</v>
      </c>
      <c r="M20" s="91"/>
      <c r="N20" s="90">
        <f>IF(M20&lt;=4,M20*3,12+(M20-4)*3*2/3)</f>
        <v>0</v>
      </c>
      <c r="O20" s="91"/>
      <c r="P20" s="90">
        <f>O20*3</f>
        <v>0</v>
      </c>
      <c r="Q20" s="91">
        <v>1</v>
      </c>
      <c r="R20" s="90">
        <f>IF(Q20&gt;10,20,Q20*2)</f>
        <v>2</v>
      </c>
      <c r="S20" s="91"/>
      <c r="T20" s="90">
        <f>S20*3</f>
        <v>0</v>
      </c>
      <c r="U20" s="91"/>
      <c r="V20" s="94">
        <f>U20</f>
        <v>0</v>
      </c>
      <c r="W20" s="91"/>
      <c r="X20" s="90">
        <f>IF(W20="si",10,0)</f>
        <v>0</v>
      </c>
      <c r="Y20" s="95">
        <f>F20+H20+J20+L20+N20+P20+R20+T20+V20+X20</f>
        <v>20</v>
      </c>
      <c r="Z20" s="89" t="s">
        <v>92</v>
      </c>
      <c r="AA20" s="90">
        <f>IF(Z20="si",6,0)</f>
        <v>6</v>
      </c>
      <c r="AB20" s="91">
        <v>1</v>
      </c>
      <c r="AC20" s="90">
        <f>AB20*4</f>
        <v>4</v>
      </c>
      <c r="AD20" s="91"/>
      <c r="AE20" s="90">
        <f>AD20*3</f>
        <v>0</v>
      </c>
      <c r="AF20" s="91"/>
      <c r="AG20" s="96">
        <f>IF(AF20="si",6,0)</f>
        <v>0</v>
      </c>
      <c r="AH20" s="97">
        <f>AA20+AC20+AE20+AG20</f>
        <v>10</v>
      </c>
      <c r="AI20" s="89"/>
      <c r="AJ20" s="90">
        <f>AI20*3</f>
        <v>0</v>
      </c>
      <c r="AK20" s="91" t="s">
        <v>92</v>
      </c>
      <c r="AL20" s="98">
        <f>IF(AK20="si",12,0)</f>
        <v>12</v>
      </c>
      <c r="AM20" s="91">
        <v>1</v>
      </c>
      <c r="AN20" s="90">
        <f>AM20*5</f>
        <v>5</v>
      </c>
      <c r="AO20" s="91"/>
      <c r="AP20" s="90">
        <f>AO20*3</f>
        <v>0</v>
      </c>
      <c r="AQ20" s="91">
        <v>1</v>
      </c>
      <c r="AR20" s="90">
        <f>AQ20</f>
        <v>1</v>
      </c>
      <c r="AS20" s="91"/>
      <c r="AT20" s="90">
        <f>AS20*5</f>
        <v>0</v>
      </c>
      <c r="AU20" s="91"/>
      <c r="AV20" s="90">
        <f>IF(AU20="si",5,0)</f>
        <v>0</v>
      </c>
      <c r="AW20" s="91"/>
      <c r="AX20" s="98">
        <f>AW20*1</f>
        <v>0</v>
      </c>
      <c r="AY20" s="99">
        <f>AJ20+AL20+AX20+IF(AN20+AP20+AR20+AT20+AV20&gt;10,10,AN20+AP20+AR20+AT20+AV20)</f>
        <v>18</v>
      </c>
      <c r="AZ20" s="130">
        <f>Y20+AH20+AY20</f>
        <v>48</v>
      </c>
      <c r="BA20" s="132"/>
      <c r="BB20" s="1"/>
    </row>
    <row r="21" spans="1:54">
      <c r="A21" s="86">
        <v>11</v>
      </c>
      <c r="B21" s="86" t="s">
        <v>112</v>
      </c>
      <c r="C21" s="86" t="s">
        <v>113</v>
      </c>
      <c r="D21" s="101"/>
      <c r="E21" s="89">
        <v>2</v>
      </c>
      <c r="F21" s="90">
        <v>6</v>
      </c>
      <c r="G21" s="91"/>
      <c r="H21" s="90">
        <f>G21*6</f>
        <v>0</v>
      </c>
      <c r="I21" s="92">
        <v>11</v>
      </c>
      <c r="J21" s="93">
        <f>IF(I21&lt;=4,I21*3,12+(I21-4)*3*2/3)</f>
        <v>26</v>
      </c>
      <c r="K21" s="91"/>
      <c r="L21" s="90">
        <f>K21*3</f>
        <v>0</v>
      </c>
      <c r="M21" s="91"/>
      <c r="N21" s="90">
        <f>IF(M21&lt;=4,M21*3,12+(M21-4)*3*2/3)</f>
        <v>0</v>
      </c>
      <c r="O21" s="91"/>
      <c r="P21" s="90">
        <f>O21*3</f>
        <v>0</v>
      </c>
      <c r="Q21" s="91">
        <v>1</v>
      </c>
      <c r="R21" s="90">
        <f>IF(Q21&gt;10,20,Q21*2)</f>
        <v>2</v>
      </c>
      <c r="S21" s="91"/>
      <c r="T21" s="90">
        <f>S21*3</f>
        <v>0</v>
      </c>
      <c r="U21" s="91"/>
      <c r="V21" s="94">
        <f>U21</f>
        <v>0</v>
      </c>
      <c r="W21" s="91"/>
      <c r="X21" s="90">
        <f>IF(W21="si",10,0)</f>
        <v>0</v>
      </c>
      <c r="Y21" s="95">
        <f>F21+H21+J21+L21+N21+P21+R21+T21+V21+X21</f>
        <v>34</v>
      </c>
      <c r="Z21" s="89"/>
      <c r="AA21" s="90">
        <f>IF(Z21="si",6,0)</f>
        <v>0</v>
      </c>
      <c r="AB21" s="91"/>
      <c r="AC21" s="90">
        <f>AB21*4</f>
        <v>0</v>
      </c>
      <c r="AD21" s="91">
        <v>2</v>
      </c>
      <c r="AE21" s="90">
        <f>AD21*3</f>
        <v>6</v>
      </c>
      <c r="AF21" s="91"/>
      <c r="AG21" s="96">
        <f>IF(AF21="si",6,0)</f>
        <v>0</v>
      </c>
      <c r="AH21" s="97">
        <f>AA21+AC21+AE21+AG21</f>
        <v>6</v>
      </c>
      <c r="AI21" s="89"/>
      <c r="AJ21" s="90">
        <f>AI21*3</f>
        <v>0</v>
      </c>
      <c r="AK21" s="91"/>
      <c r="AL21" s="98">
        <f>IF(AK21="si",12,0)</f>
        <v>0</v>
      </c>
      <c r="AM21" s="91"/>
      <c r="AN21" s="90">
        <f>AM21*5</f>
        <v>0</v>
      </c>
      <c r="AO21" s="91">
        <v>1</v>
      </c>
      <c r="AP21" s="90">
        <v>3</v>
      </c>
      <c r="AQ21" s="91">
        <v>3</v>
      </c>
      <c r="AR21" s="90">
        <v>3</v>
      </c>
      <c r="AS21" s="91"/>
      <c r="AT21" s="90">
        <f>AS21*5</f>
        <v>0</v>
      </c>
      <c r="AU21" s="91"/>
      <c r="AV21" s="90">
        <f>IF(AU21="si",5,0)</f>
        <v>0</v>
      </c>
      <c r="AW21" s="91"/>
      <c r="AX21" s="98">
        <f>AW21*1</f>
        <v>0</v>
      </c>
      <c r="AY21" s="99">
        <f>AJ21+AL21+AX21+IF(AN21+AP21+AR21+AT21+AV21&gt;10,10,AN21+AP21+AR21+AT21+AV21)</f>
        <v>6</v>
      </c>
      <c r="AZ21" s="130">
        <f>Y21+AH21+AY21</f>
        <v>46</v>
      </c>
      <c r="BA21" s="132"/>
      <c r="BB21" s="1"/>
    </row>
    <row r="22" spans="1:54">
      <c r="A22" s="86">
        <v>12</v>
      </c>
      <c r="B22" s="86" t="s">
        <v>108</v>
      </c>
      <c r="C22" s="86" t="s">
        <v>109</v>
      </c>
      <c r="D22" s="101"/>
      <c r="E22" s="89">
        <v>3</v>
      </c>
      <c r="F22" s="90">
        <f>E22*6</f>
        <v>18</v>
      </c>
      <c r="G22" s="91"/>
      <c r="H22" s="90">
        <f>G22*6</f>
        <v>0</v>
      </c>
      <c r="I22" s="92">
        <v>3</v>
      </c>
      <c r="J22" s="93">
        <f>IF(I22&lt;=4,I22*3,12+(I22-4)*3*2/3)</f>
        <v>9</v>
      </c>
      <c r="K22" s="91"/>
      <c r="L22" s="90">
        <f>K22*3</f>
        <v>0</v>
      </c>
      <c r="M22" s="91"/>
      <c r="N22" s="90">
        <f>IF(M22&lt;=4,M22*3,12+(M22-4)*3*2/3)</f>
        <v>0</v>
      </c>
      <c r="O22" s="91"/>
      <c r="P22" s="90">
        <f>O22*3</f>
        <v>0</v>
      </c>
      <c r="Q22" s="91">
        <v>3</v>
      </c>
      <c r="R22" s="90">
        <f>IF(Q22&gt;10,20,Q22*2)</f>
        <v>6</v>
      </c>
      <c r="S22" s="91"/>
      <c r="T22" s="90">
        <f>S22*3</f>
        <v>0</v>
      </c>
      <c r="U22" s="91"/>
      <c r="V22" s="94">
        <f>U22</f>
        <v>0</v>
      </c>
      <c r="W22" s="91"/>
      <c r="X22" s="90">
        <f>IF(W22="si",10,0)</f>
        <v>0</v>
      </c>
      <c r="Y22" s="95">
        <f>F22+H22+J22+L22+N22+P22+R22+T22+V22+X22</f>
        <v>33</v>
      </c>
      <c r="Z22" s="89"/>
      <c r="AA22" s="90">
        <f>IF(Z22="si",6,0)</f>
        <v>0</v>
      </c>
      <c r="AB22" s="91"/>
      <c r="AC22" s="90">
        <f>AB22*4</f>
        <v>0</v>
      </c>
      <c r="AD22" s="91">
        <v>2</v>
      </c>
      <c r="AE22" s="90">
        <f>AD22*3</f>
        <v>6</v>
      </c>
      <c r="AF22" s="91"/>
      <c r="AG22" s="96">
        <f>IF(AF22="si",6,0)</f>
        <v>0</v>
      </c>
      <c r="AH22" s="97">
        <f>AA22+AC22+AE22+AG22</f>
        <v>6</v>
      </c>
      <c r="AI22" s="89"/>
      <c r="AJ22" s="90">
        <f>AI22*3</f>
        <v>0</v>
      </c>
      <c r="AK22" s="91"/>
      <c r="AL22" s="98">
        <f>IF(AK22="si",12,0)</f>
        <v>0</v>
      </c>
      <c r="AM22" s="91">
        <v>1</v>
      </c>
      <c r="AN22" s="90">
        <f>AM22*5</f>
        <v>5</v>
      </c>
      <c r="AO22" s="91"/>
      <c r="AP22" s="90">
        <f>AO22*3</f>
        <v>0</v>
      </c>
      <c r="AQ22" s="91">
        <v>1</v>
      </c>
      <c r="AR22" s="90">
        <f t="shared" ref="AR22:AR27" si="26">AQ22</f>
        <v>1</v>
      </c>
      <c r="AS22" s="91"/>
      <c r="AT22" s="90">
        <f>AS22*5</f>
        <v>0</v>
      </c>
      <c r="AU22" s="91">
        <v>1</v>
      </c>
      <c r="AV22" s="90">
        <f>IF(AU22="si",5,0)</f>
        <v>0</v>
      </c>
      <c r="AW22" s="91"/>
      <c r="AX22" s="98">
        <f>AW22*1</f>
        <v>0</v>
      </c>
      <c r="AY22" s="99">
        <f>AJ22+AL22+AX22+IF(AN22+AP22+AR22+AT22+AV22&gt;10,10,AN22+AP22+AR22+AT22+AV22)</f>
        <v>6</v>
      </c>
      <c r="AZ22" s="130">
        <f>Y22+AH22+AY22</f>
        <v>45</v>
      </c>
      <c r="BA22" s="132"/>
      <c r="BB22" s="1"/>
    </row>
    <row r="23" spans="1:54">
      <c r="A23" s="86">
        <v>13</v>
      </c>
      <c r="B23" s="86" t="s">
        <v>110</v>
      </c>
      <c r="C23" s="86" t="s">
        <v>111</v>
      </c>
      <c r="D23" s="101"/>
      <c r="E23" s="89">
        <v>3</v>
      </c>
      <c r="F23" s="90">
        <f>E23*6</f>
        <v>18</v>
      </c>
      <c r="G23" s="91"/>
      <c r="H23" s="90">
        <f>G23*6</f>
        <v>0</v>
      </c>
      <c r="I23" s="92">
        <v>4</v>
      </c>
      <c r="J23" s="93">
        <f>IF(I23&lt;=4,I23*3,12+(I23-4)*3*2/3)</f>
        <v>12</v>
      </c>
      <c r="K23" s="91"/>
      <c r="L23" s="90">
        <f>K23*3</f>
        <v>0</v>
      </c>
      <c r="M23" s="91"/>
      <c r="N23" s="90">
        <f>IF(M23&lt;=4,M23*3,12+(M23-4)*3*2/3)</f>
        <v>0</v>
      </c>
      <c r="O23" s="91"/>
      <c r="P23" s="90">
        <f>O23*3</f>
        <v>0</v>
      </c>
      <c r="Q23" s="91">
        <v>1</v>
      </c>
      <c r="R23" s="90">
        <f>IF(Q23&gt;10,20,Q23*2)</f>
        <v>2</v>
      </c>
      <c r="S23" s="91"/>
      <c r="T23" s="90">
        <f>S23*3</f>
        <v>0</v>
      </c>
      <c r="U23" s="91"/>
      <c r="V23" s="94">
        <f>U23</f>
        <v>0</v>
      </c>
      <c r="W23" s="91"/>
      <c r="X23" s="90">
        <f>IF(W23="si",10,0)</f>
        <v>0</v>
      </c>
      <c r="Y23" s="95">
        <f>F23+H23+J23+L23+N23+P23+R23+T23+V23+X23</f>
        <v>32</v>
      </c>
      <c r="Z23" s="89"/>
      <c r="AA23" s="90">
        <f>IF(Z23="si",6,0)</f>
        <v>0</v>
      </c>
      <c r="AB23" s="91">
        <v>1</v>
      </c>
      <c r="AC23" s="90">
        <f>AB23*4</f>
        <v>4</v>
      </c>
      <c r="AD23" s="91">
        <v>2</v>
      </c>
      <c r="AE23" s="90">
        <f>AD23*3</f>
        <v>6</v>
      </c>
      <c r="AF23" s="91"/>
      <c r="AG23" s="96">
        <f>IF(AF23="si",6,0)</f>
        <v>0</v>
      </c>
      <c r="AH23" s="97">
        <f>AA23+AC23+AE23+AG23</f>
        <v>10</v>
      </c>
      <c r="AI23" s="89"/>
      <c r="AJ23" s="90">
        <f>AI23*3</f>
        <v>0</v>
      </c>
      <c r="AK23" s="91"/>
      <c r="AL23" s="98">
        <f>IF(AK23="si",12,0)</f>
        <v>0</v>
      </c>
      <c r="AM23" s="91"/>
      <c r="AN23" s="90">
        <f>AM23*5</f>
        <v>0</v>
      </c>
      <c r="AO23" s="91"/>
      <c r="AP23" s="90">
        <f>AO23*3</f>
        <v>0</v>
      </c>
      <c r="AQ23" s="91">
        <v>3</v>
      </c>
      <c r="AR23" s="90">
        <f t="shared" si="26"/>
        <v>3</v>
      </c>
      <c r="AS23" s="91"/>
      <c r="AT23" s="90">
        <f>AS23*5</f>
        <v>0</v>
      </c>
      <c r="AU23" s="91"/>
      <c r="AV23" s="90">
        <f>IF(AU23="si",5,0)</f>
        <v>0</v>
      </c>
      <c r="AW23" s="91"/>
      <c r="AX23" s="98">
        <f>AW23*1</f>
        <v>0</v>
      </c>
      <c r="AY23" s="99">
        <f>AJ23+AL23+AX23+IF(AN23+AP23+AR23+AT23+AV23&gt;10,10,AN23+AP23+AR23+AT23+AV23)</f>
        <v>3</v>
      </c>
      <c r="AZ23" s="130">
        <f>Y23+AH23+AY23</f>
        <v>45</v>
      </c>
      <c r="BA23" s="132"/>
      <c r="BB23" s="1"/>
    </row>
    <row r="24" spans="1:54">
      <c r="A24" s="86">
        <v>14</v>
      </c>
      <c r="B24" s="86" t="s">
        <v>118</v>
      </c>
      <c r="C24" s="86" t="s">
        <v>119</v>
      </c>
      <c r="D24" s="101"/>
      <c r="E24" s="89">
        <v>1</v>
      </c>
      <c r="F24" s="90">
        <f t="shared" ref="F24:F27" si="27">E24*6</f>
        <v>6</v>
      </c>
      <c r="G24" s="91"/>
      <c r="H24" s="90">
        <f t="shared" si="1"/>
        <v>0</v>
      </c>
      <c r="I24" s="92">
        <v>2</v>
      </c>
      <c r="J24" s="93">
        <f t="shared" ref="J24:J27" si="28">IF(I24&lt;=4,I24*3,12+(I24-4)*3*2/3)</f>
        <v>6</v>
      </c>
      <c r="K24" s="91"/>
      <c r="L24" s="90">
        <f t="shared" si="3"/>
        <v>0</v>
      </c>
      <c r="M24" s="91"/>
      <c r="N24" s="90">
        <f t="shared" si="4"/>
        <v>0</v>
      </c>
      <c r="O24" s="91"/>
      <c r="P24" s="90">
        <f t="shared" si="5"/>
        <v>0</v>
      </c>
      <c r="Q24" s="91">
        <v>1</v>
      </c>
      <c r="R24" s="90">
        <f t="shared" si="6"/>
        <v>2</v>
      </c>
      <c r="S24" s="91"/>
      <c r="T24" s="90">
        <f t="shared" si="7"/>
        <v>0</v>
      </c>
      <c r="U24" s="91"/>
      <c r="V24" s="94">
        <f t="shared" si="8"/>
        <v>0</v>
      </c>
      <c r="W24" s="91"/>
      <c r="X24" s="90">
        <f t="shared" si="9"/>
        <v>0</v>
      </c>
      <c r="Y24" s="95">
        <f t="shared" si="10"/>
        <v>14</v>
      </c>
      <c r="Z24" s="89" t="s">
        <v>92</v>
      </c>
      <c r="AA24" s="90">
        <f t="shared" si="11"/>
        <v>6</v>
      </c>
      <c r="AB24" s="91">
        <v>1</v>
      </c>
      <c r="AC24" s="90">
        <f t="shared" si="12"/>
        <v>4</v>
      </c>
      <c r="AD24" s="91"/>
      <c r="AE24" s="90">
        <f t="shared" si="13"/>
        <v>0</v>
      </c>
      <c r="AF24" s="91"/>
      <c r="AG24" s="96">
        <f t="shared" si="14"/>
        <v>0</v>
      </c>
      <c r="AH24" s="97">
        <f t="shared" si="15"/>
        <v>10</v>
      </c>
      <c r="AI24" s="89"/>
      <c r="AJ24" s="90">
        <f t="shared" si="16"/>
        <v>0</v>
      </c>
      <c r="AK24" s="91" t="s">
        <v>92</v>
      </c>
      <c r="AL24" s="98">
        <f t="shared" si="17"/>
        <v>12</v>
      </c>
      <c r="AM24" s="91">
        <v>1</v>
      </c>
      <c r="AN24" s="90">
        <f t="shared" si="18"/>
        <v>5</v>
      </c>
      <c r="AO24" s="91"/>
      <c r="AP24" s="90">
        <f t="shared" si="19"/>
        <v>0</v>
      </c>
      <c r="AQ24" s="91">
        <v>2</v>
      </c>
      <c r="AR24" s="90">
        <f t="shared" si="26"/>
        <v>2</v>
      </c>
      <c r="AS24" s="91"/>
      <c r="AT24" s="90">
        <f t="shared" si="21"/>
        <v>0</v>
      </c>
      <c r="AU24" s="91"/>
      <c r="AV24" s="90">
        <f t="shared" si="22"/>
        <v>0</v>
      </c>
      <c r="AW24" s="91"/>
      <c r="AX24" s="98">
        <f t="shared" si="23"/>
        <v>0</v>
      </c>
      <c r="AY24" s="99">
        <f t="shared" si="24"/>
        <v>19</v>
      </c>
      <c r="AZ24" s="130">
        <f t="shared" si="25"/>
        <v>43</v>
      </c>
      <c r="BA24" s="135"/>
      <c r="BB24" s="9"/>
    </row>
    <row r="25" spans="1:54">
      <c r="A25" s="86">
        <v>15</v>
      </c>
      <c r="B25" s="86" t="s">
        <v>120</v>
      </c>
      <c r="C25" s="86" t="s">
        <v>121</v>
      </c>
      <c r="D25" s="101"/>
      <c r="E25" s="89">
        <v>1</v>
      </c>
      <c r="F25" s="90">
        <f t="shared" si="27"/>
        <v>6</v>
      </c>
      <c r="G25" s="91"/>
      <c r="H25" s="90">
        <f t="shared" si="1"/>
        <v>0</v>
      </c>
      <c r="I25" s="92">
        <v>1</v>
      </c>
      <c r="J25" s="93">
        <f t="shared" si="28"/>
        <v>3</v>
      </c>
      <c r="K25" s="91"/>
      <c r="L25" s="90">
        <f t="shared" si="3"/>
        <v>0</v>
      </c>
      <c r="M25" s="91"/>
      <c r="N25" s="90">
        <f t="shared" si="4"/>
        <v>0</v>
      </c>
      <c r="O25" s="91"/>
      <c r="P25" s="90">
        <f t="shared" si="5"/>
        <v>0</v>
      </c>
      <c r="Q25" s="91">
        <v>1</v>
      </c>
      <c r="R25" s="90">
        <f t="shared" si="6"/>
        <v>2</v>
      </c>
      <c r="S25" s="91"/>
      <c r="T25" s="90">
        <f t="shared" si="7"/>
        <v>0</v>
      </c>
      <c r="U25" s="91"/>
      <c r="V25" s="94">
        <f t="shared" si="8"/>
        <v>0</v>
      </c>
      <c r="W25" s="91"/>
      <c r="X25" s="90">
        <f t="shared" si="9"/>
        <v>0</v>
      </c>
      <c r="Y25" s="95">
        <f t="shared" si="10"/>
        <v>11</v>
      </c>
      <c r="Z25" s="89" t="s">
        <v>92</v>
      </c>
      <c r="AA25" s="90">
        <f t="shared" si="11"/>
        <v>6</v>
      </c>
      <c r="AB25" s="91">
        <v>1</v>
      </c>
      <c r="AC25" s="90">
        <f t="shared" si="12"/>
        <v>4</v>
      </c>
      <c r="AD25" s="91">
        <v>2</v>
      </c>
      <c r="AE25" s="90">
        <f t="shared" si="13"/>
        <v>6</v>
      </c>
      <c r="AF25" s="91"/>
      <c r="AG25" s="96">
        <f t="shared" si="14"/>
        <v>0</v>
      </c>
      <c r="AH25" s="97">
        <f t="shared" si="15"/>
        <v>16</v>
      </c>
      <c r="AI25" s="89"/>
      <c r="AJ25" s="90">
        <f t="shared" si="16"/>
        <v>0</v>
      </c>
      <c r="AK25" s="91"/>
      <c r="AL25" s="98">
        <f t="shared" si="17"/>
        <v>0</v>
      </c>
      <c r="AM25" s="91"/>
      <c r="AN25" s="90">
        <f t="shared" si="18"/>
        <v>0</v>
      </c>
      <c r="AO25" s="91"/>
      <c r="AP25" s="90">
        <f t="shared" si="19"/>
        <v>0</v>
      </c>
      <c r="AQ25" s="91">
        <v>3</v>
      </c>
      <c r="AR25" s="90">
        <f t="shared" si="26"/>
        <v>3</v>
      </c>
      <c r="AS25" s="91"/>
      <c r="AT25" s="90">
        <f t="shared" si="21"/>
        <v>0</v>
      </c>
      <c r="AU25" s="91"/>
      <c r="AV25" s="90">
        <f t="shared" si="22"/>
        <v>0</v>
      </c>
      <c r="AW25" s="91"/>
      <c r="AX25" s="98">
        <f t="shared" si="23"/>
        <v>0</v>
      </c>
      <c r="AY25" s="99">
        <f t="shared" si="24"/>
        <v>3</v>
      </c>
      <c r="AZ25" s="130">
        <f t="shared" si="25"/>
        <v>30</v>
      </c>
      <c r="BA25" s="132"/>
      <c r="BB25" s="9"/>
    </row>
    <row r="26" spans="1:54">
      <c r="A26" s="126">
        <v>16</v>
      </c>
      <c r="B26" s="126" t="s">
        <v>122</v>
      </c>
      <c r="C26" s="126" t="s">
        <v>123</v>
      </c>
      <c r="D26" s="101"/>
      <c r="E26" s="89">
        <v>1</v>
      </c>
      <c r="F26" s="90">
        <f t="shared" si="27"/>
        <v>6</v>
      </c>
      <c r="G26" s="91"/>
      <c r="H26" s="90">
        <f t="shared" si="1"/>
        <v>0</v>
      </c>
      <c r="I26" s="92"/>
      <c r="J26" s="93">
        <f t="shared" si="28"/>
        <v>0</v>
      </c>
      <c r="K26" s="91"/>
      <c r="L26" s="90">
        <f t="shared" si="3"/>
        <v>0</v>
      </c>
      <c r="M26" s="91"/>
      <c r="N26" s="90">
        <f t="shared" si="4"/>
        <v>0</v>
      </c>
      <c r="O26" s="91"/>
      <c r="P26" s="90">
        <f t="shared" si="5"/>
        <v>0</v>
      </c>
      <c r="Q26" s="91">
        <v>1</v>
      </c>
      <c r="R26" s="90">
        <f t="shared" si="6"/>
        <v>2</v>
      </c>
      <c r="S26" s="91"/>
      <c r="T26" s="90">
        <f t="shared" si="7"/>
        <v>0</v>
      </c>
      <c r="U26" s="91"/>
      <c r="V26" s="94">
        <f t="shared" si="8"/>
        <v>0</v>
      </c>
      <c r="W26" s="91"/>
      <c r="X26" s="90">
        <f t="shared" si="9"/>
        <v>0</v>
      </c>
      <c r="Y26" s="95">
        <f t="shared" si="10"/>
        <v>8</v>
      </c>
      <c r="Z26" s="89"/>
      <c r="AA26" s="90">
        <f t="shared" si="11"/>
        <v>0</v>
      </c>
      <c r="AB26" s="91"/>
      <c r="AC26" s="90">
        <f t="shared" si="12"/>
        <v>0</v>
      </c>
      <c r="AD26" s="91"/>
      <c r="AE26" s="90">
        <f t="shared" si="13"/>
        <v>0</v>
      </c>
      <c r="AF26" s="91"/>
      <c r="AG26" s="96">
        <f t="shared" si="14"/>
        <v>0</v>
      </c>
      <c r="AH26" s="97">
        <f t="shared" si="15"/>
        <v>0</v>
      </c>
      <c r="AI26" s="89"/>
      <c r="AJ26" s="90">
        <f t="shared" si="16"/>
        <v>0</v>
      </c>
      <c r="AK26" s="91" t="s">
        <v>92</v>
      </c>
      <c r="AL26" s="98">
        <f t="shared" si="17"/>
        <v>12</v>
      </c>
      <c r="AM26" s="91">
        <v>1</v>
      </c>
      <c r="AN26" s="90">
        <f t="shared" si="18"/>
        <v>5</v>
      </c>
      <c r="AO26" s="91"/>
      <c r="AP26" s="90">
        <f t="shared" si="19"/>
        <v>0</v>
      </c>
      <c r="AQ26" s="91">
        <v>1</v>
      </c>
      <c r="AR26" s="90">
        <f t="shared" si="26"/>
        <v>1</v>
      </c>
      <c r="AS26" s="91"/>
      <c r="AT26" s="90">
        <f t="shared" si="21"/>
        <v>0</v>
      </c>
      <c r="AU26" s="91"/>
      <c r="AV26" s="90">
        <f t="shared" si="22"/>
        <v>0</v>
      </c>
      <c r="AW26" s="91"/>
      <c r="AX26" s="98">
        <f t="shared" si="23"/>
        <v>0</v>
      </c>
      <c r="AY26" s="99">
        <f t="shared" si="24"/>
        <v>18</v>
      </c>
      <c r="AZ26" s="130">
        <f t="shared" si="25"/>
        <v>26</v>
      </c>
      <c r="BA26" s="132"/>
      <c r="BB26" s="9"/>
    </row>
    <row r="27" spans="1:54">
      <c r="A27" s="129">
        <v>17</v>
      </c>
      <c r="B27" s="129" t="s">
        <v>129</v>
      </c>
      <c r="C27" s="129" t="s">
        <v>130</v>
      </c>
      <c r="D27" s="128"/>
      <c r="E27" s="89"/>
      <c r="F27" s="90">
        <f t="shared" si="27"/>
        <v>0</v>
      </c>
      <c r="G27" s="91"/>
      <c r="H27" s="90">
        <f t="shared" si="1"/>
        <v>0</v>
      </c>
      <c r="I27" s="92">
        <v>7</v>
      </c>
      <c r="J27" s="93">
        <f t="shared" si="28"/>
        <v>18</v>
      </c>
      <c r="K27" s="91">
        <v>12</v>
      </c>
      <c r="L27" s="90">
        <f t="shared" si="3"/>
        <v>36</v>
      </c>
      <c r="M27" s="91"/>
      <c r="N27" s="90">
        <f t="shared" si="4"/>
        <v>0</v>
      </c>
      <c r="O27" s="91"/>
      <c r="P27" s="90">
        <f t="shared" si="5"/>
        <v>0</v>
      </c>
      <c r="Q27" s="91"/>
      <c r="R27" s="90">
        <f t="shared" si="6"/>
        <v>0</v>
      </c>
      <c r="S27" s="91"/>
      <c r="T27" s="90">
        <f t="shared" si="7"/>
        <v>0</v>
      </c>
      <c r="U27" s="91"/>
      <c r="V27" s="94">
        <f t="shared" si="8"/>
        <v>0</v>
      </c>
      <c r="W27" s="91"/>
      <c r="X27" s="90">
        <f t="shared" si="9"/>
        <v>0</v>
      </c>
      <c r="Y27" s="95">
        <f t="shared" si="10"/>
        <v>54</v>
      </c>
      <c r="Z27" s="89" t="s">
        <v>92</v>
      </c>
      <c r="AA27" s="90">
        <f t="shared" si="11"/>
        <v>6</v>
      </c>
      <c r="AB27" s="91"/>
      <c r="AC27" s="90">
        <f t="shared" si="12"/>
        <v>0</v>
      </c>
      <c r="AD27" s="91">
        <v>1</v>
      </c>
      <c r="AE27" s="90">
        <f t="shared" si="13"/>
        <v>3</v>
      </c>
      <c r="AF27" s="91"/>
      <c r="AG27" s="96">
        <f t="shared" si="14"/>
        <v>0</v>
      </c>
      <c r="AH27" s="97">
        <f t="shared" si="15"/>
        <v>9</v>
      </c>
      <c r="AI27" s="89"/>
      <c r="AJ27" s="90">
        <f t="shared" si="16"/>
        <v>0</v>
      </c>
      <c r="AK27" s="91"/>
      <c r="AL27" s="98">
        <f t="shared" si="17"/>
        <v>0</v>
      </c>
      <c r="AM27" s="91"/>
      <c r="AN27" s="90">
        <f t="shared" si="18"/>
        <v>0</v>
      </c>
      <c r="AO27" s="91"/>
      <c r="AP27" s="90">
        <f t="shared" si="19"/>
        <v>0</v>
      </c>
      <c r="AQ27" s="91">
        <v>1</v>
      </c>
      <c r="AR27" s="90">
        <f t="shared" si="26"/>
        <v>1</v>
      </c>
      <c r="AS27" s="91"/>
      <c r="AT27" s="90">
        <f t="shared" si="21"/>
        <v>0</v>
      </c>
      <c r="AU27" s="91"/>
      <c r="AV27" s="90">
        <f t="shared" si="22"/>
        <v>0</v>
      </c>
      <c r="AW27" s="91"/>
      <c r="AX27" s="98">
        <f t="shared" si="23"/>
        <v>0</v>
      </c>
      <c r="AY27" s="99">
        <f t="shared" si="24"/>
        <v>1</v>
      </c>
      <c r="AZ27" s="130">
        <f t="shared" si="25"/>
        <v>64</v>
      </c>
      <c r="BA27" s="134"/>
      <c r="BB27" s="9"/>
    </row>
    <row r="28" spans="1:54">
      <c r="A28" s="104"/>
      <c r="B28" s="127"/>
    </row>
    <row r="29" spans="1:54">
      <c r="E29" s="1"/>
      <c r="F29" s="1"/>
      <c r="G29" s="1"/>
      <c r="H29" s="2"/>
      <c r="I29" s="1"/>
      <c r="J29" s="1"/>
      <c r="K29" s="1"/>
      <c r="L29" s="2"/>
      <c r="M29" s="1"/>
      <c r="N29" s="2"/>
      <c r="O29" s="1"/>
      <c r="P29" s="2"/>
      <c r="Q29" s="1"/>
      <c r="R29" s="2"/>
      <c r="S29" s="1"/>
      <c r="T29" s="2"/>
      <c r="U29" s="1"/>
      <c r="V29" s="2"/>
      <c r="W29" s="1"/>
      <c r="X29" s="2"/>
      <c r="Y29" s="1"/>
      <c r="Z29" s="1"/>
      <c r="AA29" s="2"/>
      <c r="AB29" s="1"/>
      <c r="AC29" s="2"/>
      <c r="AD29" s="1"/>
      <c r="AE29" s="2"/>
      <c r="AF29" s="1"/>
      <c r="AG29" s="2"/>
      <c r="AH29" s="1"/>
      <c r="AI29" s="1"/>
      <c r="AJ29" s="2"/>
      <c r="AK29" s="1"/>
      <c r="AL29" s="2"/>
      <c r="AM29" s="1"/>
      <c r="AN29" s="2"/>
      <c r="AO29" s="1"/>
      <c r="AP29" s="2"/>
      <c r="AQ29" s="1"/>
      <c r="AR29" s="2"/>
      <c r="AS29" s="1"/>
      <c r="AT29" s="2"/>
      <c r="AU29" s="1"/>
      <c r="AV29" s="2"/>
      <c r="AW29" s="1"/>
      <c r="AX29" s="2"/>
      <c r="AY29" s="1"/>
      <c r="AZ29" s="2"/>
      <c r="BA29" s="1"/>
    </row>
    <row r="30" spans="1:54">
      <c r="D30" s="104"/>
      <c r="E30" s="105"/>
      <c r="F30" s="105"/>
      <c r="G30" s="106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"/>
      <c r="AX30" s="2"/>
      <c r="AY30" s="1"/>
      <c r="AZ30" s="2"/>
      <c r="BA30" s="1"/>
    </row>
    <row r="31" spans="1:54" ht="15.6">
      <c r="D31" s="108"/>
      <c r="E31" s="104"/>
      <c r="F31" s="104"/>
      <c r="G31" s="109" t="s">
        <v>124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"/>
      <c r="AX31" s="2"/>
      <c r="AY31" s="1"/>
      <c r="AZ31" s="2"/>
      <c r="BA31" s="1"/>
    </row>
    <row r="32" spans="1:54">
      <c r="D32" s="104"/>
      <c r="E32" s="104"/>
      <c r="F32" s="104"/>
      <c r="G32" s="9" t="s">
        <v>125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104"/>
      <c r="AP32" s="104"/>
      <c r="AQ32" s="104"/>
      <c r="AR32" s="104"/>
      <c r="AS32" s="104"/>
      <c r="AT32" s="104"/>
      <c r="AU32" s="104"/>
      <c r="AV32" s="104"/>
      <c r="AW32" s="1"/>
      <c r="AX32" s="2"/>
      <c r="AY32" s="1"/>
      <c r="AZ32" s="2"/>
      <c r="BA32" s="1"/>
    </row>
    <row r="33" spans="2:53">
      <c r="D33" s="104"/>
      <c r="E33" s="104"/>
      <c r="F33" s="104"/>
      <c r="G33" s="104" t="s">
        <v>126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"/>
      <c r="AX33" s="2"/>
      <c r="AY33" s="1"/>
      <c r="AZ33" s="2"/>
      <c r="BA33" s="1"/>
    </row>
    <row r="34" spans="2:53" ht="15.6">
      <c r="B34" s="109" t="s">
        <v>134</v>
      </c>
      <c r="D34" s="104"/>
      <c r="F34" s="109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9" t="s">
        <v>127</v>
      </c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"/>
      <c r="AX34" s="2"/>
      <c r="AY34" s="1"/>
      <c r="AZ34" s="2"/>
      <c r="BA34" s="1"/>
    </row>
    <row r="35" spans="2:53" ht="15.6"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10" t="s">
        <v>131</v>
      </c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"/>
      <c r="AX35" s="2"/>
      <c r="AY35" s="1"/>
      <c r="AZ35" s="2"/>
      <c r="BA35" s="1"/>
    </row>
    <row r="36" spans="2:53"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</row>
    <row r="37" spans="2:53">
      <c r="D37" s="9"/>
      <c r="E37" s="9"/>
      <c r="F37" s="9"/>
      <c r="G37" s="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111" t="s">
        <v>128</v>
      </c>
      <c r="AO37" s="8"/>
      <c r="AP37" s="8"/>
      <c r="AQ37" s="8"/>
      <c r="AR37" s="8"/>
      <c r="AS37" s="8"/>
      <c r="AT37" s="8"/>
      <c r="AU37" s="8"/>
      <c r="AV37" s="8"/>
    </row>
    <row r="38" spans="2:53">
      <c r="D38" s="9"/>
      <c r="E38" s="9"/>
      <c r="F38" s="9"/>
      <c r="G38" s="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</row>
    <row r="39" spans="2:53">
      <c r="D39" s="9"/>
      <c r="E39" s="9"/>
      <c r="F39" s="9"/>
      <c r="G39" s="9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</row>
    <row r="40" spans="2:53">
      <c r="D40" s="9"/>
      <c r="E40" s="9"/>
      <c r="F40" s="9"/>
      <c r="G40" s="9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</row>
  </sheetData>
  <mergeCells count="8">
    <mergeCell ref="W8:X8"/>
    <mergeCell ref="F1:AY4"/>
    <mergeCell ref="E8:F8"/>
    <mergeCell ref="I8:J8"/>
    <mergeCell ref="K8:L8"/>
    <mergeCell ref="O8:P8"/>
    <mergeCell ref="Q8:T8"/>
    <mergeCell ref="U8:V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J11:J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2019-04-19T13:52:35Z</dcterms:modified>
</cp:coreProperties>
</file>